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nrich\Dropbox\SA Digital Marketing\Business Mentoring\"/>
    </mc:Choice>
  </mc:AlternateContent>
  <xr:revisionPtr revIDLastSave="0" documentId="13_ncr:1_{BF38D50D-409A-4697-AD7C-A6220F728C1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reakeven" sheetId="2" r:id="rId1"/>
    <sheet name="Daily running costs" sheetId="3" r:id="rId2"/>
    <sheet name="Marketing costs" sheetId="4" r:id="rId3"/>
    <sheet name="Casflow without vat - sample" sheetId="7" r:id="rId4"/>
    <sheet name="Casflow without vat - blank" sheetId="8" r:id="rId5"/>
    <sheet name="Cashflow sample with VAT" sheetId="6" r:id="rId6"/>
    <sheet name="Cashflow with VAT - blank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8" l="1"/>
  <c r="C69" i="8"/>
  <c r="R61" i="8"/>
  <c r="R57" i="8"/>
  <c r="R56" i="8"/>
  <c r="R55" i="8"/>
  <c r="R54" i="8"/>
  <c r="P53" i="8"/>
  <c r="D53" i="8"/>
  <c r="D62" i="8" s="1"/>
  <c r="F52" i="8"/>
  <c r="G52" i="8" s="1"/>
  <c r="H52" i="8" s="1"/>
  <c r="I52" i="8" s="1"/>
  <c r="J52" i="8" s="1"/>
  <c r="K52" i="8" s="1"/>
  <c r="L52" i="8" s="1"/>
  <c r="M52" i="8" s="1"/>
  <c r="N52" i="8" s="1"/>
  <c r="O52" i="8" s="1"/>
  <c r="E52" i="8"/>
  <c r="E51" i="8"/>
  <c r="F51" i="8" s="1"/>
  <c r="G51" i="8" s="1"/>
  <c r="H51" i="8" s="1"/>
  <c r="I51" i="8" s="1"/>
  <c r="J51" i="8" s="1"/>
  <c r="K51" i="8" s="1"/>
  <c r="L51" i="8" s="1"/>
  <c r="M51" i="8" s="1"/>
  <c r="N51" i="8" s="1"/>
  <c r="O51" i="8" s="1"/>
  <c r="E50" i="8"/>
  <c r="F50" i="8" s="1"/>
  <c r="G50" i="8" s="1"/>
  <c r="H50" i="8" s="1"/>
  <c r="I50" i="8" s="1"/>
  <c r="J50" i="8" s="1"/>
  <c r="K50" i="8" s="1"/>
  <c r="L50" i="8" s="1"/>
  <c r="M50" i="8" s="1"/>
  <c r="N50" i="8" s="1"/>
  <c r="O50" i="8" s="1"/>
  <c r="E49" i="8"/>
  <c r="F49" i="8" s="1"/>
  <c r="G49" i="8" s="1"/>
  <c r="H49" i="8" s="1"/>
  <c r="I49" i="8" s="1"/>
  <c r="J49" i="8" s="1"/>
  <c r="K49" i="8" s="1"/>
  <c r="L49" i="8" s="1"/>
  <c r="M49" i="8" s="1"/>
  <c r="N49" i="8" s="1"/>
  <c r="O49" i="8" s="1"/>
  <c r="E48" i="8"/>
  <c r="F48" i="8" s="1"/>
  <c r="G48" i="8" s="1"/>
  <c r="H48" i="8" s="1"/>
  <c r="I48" i="8" s="1"/>
  <c r="J48" i="8" s="1"/>
  <c r="K48" i="8" s="1"/>
  <c r="L48" i="8" s="1"/>
  <c r="M48" i="8" s="1"/>
  <c r="N48" i="8" s="1"/>
  <c r="O48" i="8" s="1"/>
  <c r="F47" i="8"/>
  <c r="G47" i="8" s="1"/>
  <c r="E47" i="8"/>
  <c r="E46" i="8"/>
  <c r="F46" i="8" s="1"/>
  <c r="G46" i="8" s="1"/>
  <c r="H46" i="8" s="1"/>
  <c r="I46" i="8" s="1"/>
  <c r="J46" i="8" s="1"/>
  <c r="K46" i="8" s="1"/>
  <c r="L46" i="8" s="1"/>
  <c r="M46" i="8" s="1"/>
  <c r="N46" i="8" s="1"/>
  <c r="O46" i="8" s="1"/>
  <c r="E45" i="8"/>
  <c r="F45" i="8" s="1"/>
  <c r="G45" i="8" s="1"/>
  <c r="H45" i="8" s="1"/>
  <c r="I45" i="8" s="1"/>
  <c r="J45" i="8" s="1"/>
  <c r="K45" i="8" s="1"/>
  <c r="L45" i="8" s="1"/>
  <c r="M45" i="8" s="1"/>
  <c r="N45" i="8" s="1"/>
  <c r="O45" i="8" s="1"/>
  <c r="E44" i="8"/>
  <c r="F44" i="8" s="1"/>
  <c r="G44" i="8" s="1"/>
  <c r="H44" i="8" s="1"/>
  <c r="I44" i="8" s="1"/>
  <c r="J44" i="8" s="1"/>
  <c r="K44" i="8" s="1"/>
  <c r="L44" i="8" s="1"/>
  <c r="M44" i="8" s="1"/>
  <c r="N44" i="8" s="1"/>
  <c r="O44" i="8" s="1"/>
  <c r="E43" i="8"/>
  <c r="F43" i="8" s="1"/>
  <c r="G43" i="8" s="1"/>
  <c r="H43" i="8" s="1"/>
  <c r="I43" i="8" s="1"/>
  <c r="J43" i="8" s="1"/>
  <c r="K43" i="8" s="1"/>
  <c r="L43" i="8" s="1"/>
  <c r="M43" i="8" s="1"/>
  <c r="N43" i="8" s="1"/>
  <c r="O43" i="8" s="1"/>
  <c r="E42" i="8"/>
  <c r="F42" i="8" s="1"/>
  <c r="G42" i="8" s="1"/>
  <c r="H42" i="8" s="1"/>
  <c r="I42" i="8" s="1"/>
  <c r="J42" i="8" s="1"/>
  <c r="K42" i="8" s="1"/>
  <c r="L42" i="8" s="1"/>
  <c r="M42" i="8" s="1"/>
  <c r="N42" i="8" s="1"/>
  <c r="O42" i="8" s="1"/>
  <c r="E41" i="8"/>
  <c r="F41" i="8" s="1"/>
  <c r="G41" i="8" s="1"/>
  <c r="H41" i="8" s="1"/>
  <c r="I41" i="8" s="1"/>
  <c r="J41" i="8" s="1"/>
  <c r="K41" i="8" s="1"/>
  <c r="L41" i="8" s="1"/>
  <c r="M41" i="8" s="1"/>
  <c r="N41" i="8" s="1"/>
  <c r="O41" i="8" s="1"/>
  <c r="E40" i="8"/>
  <c r="F40" i="8" s="1"/>
  <c r="G40" i="8" s="1"/>
  <c r="H40" i="8" s="1"/>
  <c r="I40" i="8" s="1"/>
  <c r="J40" i="8" s="1"/>
  <c r="K40" i="8" s="1"/>
  <c r="L40" i="8" s="1"/>
  <c r="M40" i="8" s="1"/>
  <c r="N40" i="8" s="1"/>
  <c r="O40" i="8" s="1"/>
  <c r="E39" i="8"/>
  <c r="F39" i="8" s="1"/>
  <c r="G39" i="8" s="1"/>
  <c r="H39" i="8" s="1"/>
  <c r="I39" i="8" s="1"/>
  <c r="J39" i="8" s="1"/>
  <c r="K39" i="8" s="1"/>
  <c r="L39" i="8" s="1"/>
  <c r="M39" i="8" s="1"/>
  <c r="N39" i="8" s="1"/>
  <c r="O39" i="8" s="1"/>
  <c r="E38" i="8"/>
  <c r="F38" i="8" s="1"/>
  <c r="G38" i="8" s="1"/>
  <c r="H38" i="8" s="1"/>
  <c r="I38" i="8" s="1"/>
  <c r="J38" i="8" s="1"/>
  <c r="K38" i="8" s="1"/>
  <c r="L38" i="8" s="1"/>
  <c r="M38" i="8" s="1"/>
  <c r="N38" i="8" s="1"/>
  <c r="O38" i="8" s="1"/>
  <c r="E37" i="8"/>
  <c r="F37" i="8" s="1"/>
  <c r="G37" i="8" s="1"/>
  <c r="E36" i="8"/>
  <c r="F36" i="8" s="1"/>
  <c r="E35" i="8"/>
  <c r="F35" i="8" s="1"/>
  <c r="G35" i="8" s="1"/>
  <c r="H35" i="8" s="1"/>
  <c r="I35" i="8" s="1"/>
  <c r="J35" i="8" s="1"/>
  <c r="K35" i="8" s="1"/>
  <c r="L35" i="8" s="1"/>
  <c r="M35" i="8" s="1"/>
  <c r="N35" i="8" s="1"/>
  <c r="O35" i="8" s="1"/>
  <c r="E34" i="8"/>
  <c r="E33" i="8"/>
  <c r="F33" i="8" s="1"/>
  <c r="G33" i="8" s="1"/>
  <c r="H33" i="8" s="1"/>
  <c r="I33" i="8" s="1"/>
  <c r="J33" i="8" s="1"/>
  <c r="K33" i="8" s="1"/>
  <c r="L33" i="8" s="1"/>
  <c r="M33" i="8" s="1"/>
  <c r="N33" i="8" s="1"/>
  <c r="O33" i="8" s="1"/>
  <c r="F32" i="8"/>
  <c r="G32" i="8" s="1"/>
  <c r="H32" i="8" s="1"/>
  <c r="I32" i="8" s="1"/>
  <c r="J32" i="8" s="1"/>
  <c r="K32" i="8" s="1"/>
  <c r="L32" i="8" s="1"/>
  <c r="M32" i="8" s="1"/>
  <c r="N32" i="8" s="1"/>
  <c r="O32" i="8" s="1"/>
  <c r="E32" i="8"/>
  <c r="E31" i="8"/>
  <c r="F31" i="8" s="1"/>
  <c r="E30" i="8"/>
  <c r="R29" i="8"/>
  <c r="R28" i="8"/>
  <c r="P27" i="8"/>
  <c r="D27" i="8"/>
  <c r="R26" i="8"/>
  <c r="R22" i="8"/>
  <c r="R20" i="8"/>
  <c r="R18" i="8"/>
  <c r="O17" i="8"/>
  <c r="O19" i="8" s="1"/>
  <c r="N17" i="8"/>
  <c r="N19" i="8" s="1"/>
  <c r="M17" i="8"/>
  <c r="M19" i="8" s="1"/>
  <c r="L17" i="8"/>
  <c r="L19" i="8" s="1"/>
  <c r="K17" i="8"/>
  <c r="K19" i="8" s="1"/>
  <c r="J17" i="8"/>
  <c r="J19" i="8" s="1"/>
  <c r="I17" i="8"/>
  <c r="I19" i="8" s="1"/>
  <c r="H17" i="8"/>
  <c r="H19" i="8" s="1"/>
  <c r="G17" i="8"/>
  <c r="G19" i="8" s="1"/>
  <c r="F17" i="8"/>
  <c r="F19" i="8" s="1"/>
  <c r="E17" i="8"/>
  <c r="D17" i="8"/>
  <c r="D19" i="8" s="1"/>
  <c r="R16" i="8"/>
  <c r="R15" i="8"/>
  <c r="R14" i="8"/>
  <c r="R13" i="8"/>
  <c r="C71" i="7"/>
  <c r="C70" i="7"/>
  <c r="E17" i="7"/>
  <c r="F17" i="7"/>
  <c r="G17" i="7"/>
  <c r="H17" i="7"/>
  <c r="H19" i="7" s="1"/>
  <c r="D17" i="7"/>
  <c r="C69" i="7"/>
  <c r="R61" i="7"/>
  <c r="E60" i="7"/>
  <c r="F60" i="7" s="1"/>
  <c r="G60" i="7" s="1"/>
  <c r="E59" i="7"/>
  <c r="E58" i="7"/>
  <c r="F58" i="7" s="1"/>
  <c r="G58" i="7" s="1"/>
  <c r="H58" i="7" s="1"/>
  <c r="I58" i="7" s="1"/>
  <c r="J58" i="7" s="1"/>
  <c r="K58" i="7" s="1"/>
  <c r="L58" i="7" s="1"/>
  <c r="M58" i="7" s="1"/>
  <c r="D53" i="7"/>
  <c r="D62" i="7" s="1"/>
  <c r="P53" i="7"/>
  <c r="E52" i="7"/>
  <c r="F52" i="7" s="1"/>
  <c r="E51" i="7"/>
  <c r="E50" i="7"/>
  <c r="F50" i="7" s="1"/>
  <c r="E49" i="7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E48" i="7"/>
  <c r="F48" i="7" s="1"/>
  <c r="G48" i="7" s="1"/>
  <c r="H48" i="7" s="1"/>
  <c r="I48" i="7" s="1"/>
  <c r="J48" i="7" s="1"/>
  <c r="K48" i="7" s="1"/>
  <c r="L48" i="7" s="1"/>
  <c r="M48" i="7" s="1"/>
  <c r="N48" i="7" s="1"/>
  <c r="O48" i="7" s="1"/>
  <c r="E47" i="7"/>
  <c r="F47" i="7" s="1"/>
  <c r="E46" i="7"/>
  <c r="E45" i="7"/>
  <c r="F45" i="7" s="1"/>
  <c r="E44" i="7"/>
  <c r="E43" i="7"/>
  <c r="F43" i="7" s="1"/>
  <c r="G43" i="7" s="1"/>
  <c r="H43" i="7" s="1"/>
  <c r="I43" i="7" s="1"/>
  <c r="J43" i="7" s="1"/>
  <c r="K43" i="7" s="1"/>
  <c r="L43" i="7" s="1"/>
  <c r="M43" i="7" s="1"/>
  <c r="N43" i="7" s="1"/>
  <c r="O43" i="7" s="1"/>
  <c r="R43" i="7" s="1"/>
  <c r="E42" i="7"/>
  <c r="F42" i="7" s="1"/>
  <c r="G42" i="7" s="1"/>
  <c r="E41" i="7"/>
  <c r="E40" i="7"/>
  <c r="F40" i="7" s="1"/>
  <c r="E39" i="7"/>
  <c r="E38" i="7"/>
  <c r="F38" i="7" s="1"/>
  <c r="G38" i="7" s="1"/>
  <c r="H38" i="7" s="1"/>
  <c r="I38" i="7" s="1"/>
  <c r="J38" i="7" s="1"/>
  <c r="K38" i="7" s="1"/>
  <c r="L38" i="7" s="1"/>
  <c r="M38" i="7" s="1"/>
  <c r="N38" i="7" s="1"/>
  <c r="O38" i="7" s="1"/>
  <c r="R38" i="7" s="1"/>
  <c r="E37" i="7"/>
  <c r="F37" i="7" s="1"/>
  <c r="E36" i="7"/>
  <c r="E35" i="7"/>
  <c r="F35" i="7" s="1"/>
  <c r="E34" i="7"/>
  <c r="O33" i="7"/>
  <c r="R33" i="7" s="1"/>
  <c r="E33" i="7"/>
  <c r="F33" i="7" s="1"/>
  <c r="G33" i="7" s="1"/>
  <c r="H33" i="7" s="1"/>
  <c r="I33" i="7" s="1"/>
  <c r="J33" i="7" s="1"/>
  <c r="K33" i="7" s="1"/>
  <c r="L33" i="7" s="1"/>
  <c r="M33" i="7" s="1"/>
  <c r="N33" i="7" s="1"/>
  <c r="E32" i="7"/>
  <c r="F32" i="7" s="1"/>
  <c r="E31" i="7"/>
  <c r="E30" i="7"/>
  <c r="R29" i="7"/>
  <c r="R28" i="7"/>
  <c r="P27" i="7"/>
  <c r="D27" i="7"/>
  <c r="R26" i="7"/>
  <c r="R22" i="7"/>
  <c r="R20" i="7"/>
  <c r="E19" i="7"/>
  <c r="D19" i="7"/>
  <c r="R18" i="7"/>
  <c r="G19" i="7"/>
  <c r="R16" i="7"/>
  <c r="R15" i="7"/>
  <c r="R14" i="7"/>
  <c r="I17" i="7"/>
  <c r="D66" i="6"/>
  <c r="D68" i="6" s="1"/>
  <c r="D19" i="6" s="1"/>
  <c r="C66" i="6"/>
  <c r="C68" i="6" s="1"/>
  <c r="E65" i="6"/>
  <c r="E66" i="6" s="1"/>
  <c r="E68" i="6" s="1"/>
  <c r="E19" i="6" s="1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N49" i="6"/>
  <c r="N23" i="6" s="1"/>
  <c r="M49" i="6"/>
  <c r="M23" i="6" s="1"/>
  <c r="L49" i="6"/>
  <c r="K49" i="6"/>
  <c r="J49" i="6"/>
  <c r="I49" i="6"/>
  <c r="H49" i="6"/>
  <c r="G49" i="6"/>
  <c r="F49" i="6"/>
  <c r="E49" i="6"/>
  <c r="D49" i="6"/>
  <c r="D23" i="6" s="1"/>
  <c r="C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L23" i="6"/>
  <c r="K23" i="6"/>
  <c r="J23" i="6"/>
  <c r="I23" i="6"/>
  <c r="H23" i="6"/>
  <c r="H24" i="6" s="1"/>
  <c r="G23" i="6"/>
  <c r="G24" i="6" s="1"/>
  <c r="F23" i="6"/>
  <c r="E23" i="6"/>
  <c r="C23" i="6"/>
  <c r="I22" i="6"/>
  <c r="I24" i="6" s="1"/>
  <c r="H22" i="6"/>
  <c r="G22" i="6"/>
  <c r="E22" i="6"/>
  <c r="E24" i="6" s="1"/>
  <c r="E26" i="6" s="1"/>
  <c r="D22" i="6"/>
  <c r="D24" i="6" s="1"/>
  <c r="D26" i="6" s="1"/>
  <c r="C22" i="6"/>
  <c r="N21" i="6"/>
  <c r="M21" i="6"/>
  <c r="L21" i="6"/>
  <c r="K21" i="6"/>
  <c r="P21" i="6" s="1"/>
  <c r="J21" i="6"/>
  <c r="I21" i="6"/>
  <c r="H21" i="6"/>
  <c r="G21" i="6"/>
  <c r="F21" i="6"/>
  <c r="E21" i="6"/>
  <c r="D21" i="6"/>
  <c r="C21" i="6"/>
  <c r="I17" i="6"/>
  <c r="H17" i="6"/>
  <c r="G17" i="6"/>
  <c r="F17" i="6"/>
  <c r="D17" i="6"/>
  <c r="C17" i="6"/>
  <c r="N15" i="6"/>
  <c r="N17" i="6" s="1"/>
  <c r="M15" i="6"/>
  <c r="M17" i="6" s="1"/>
  <c r="L15" i="6"/>
  <c r="L17" i="6" s="1"/>
  <c r="K15" i="6"/>
  <c r="K17" i="6" s="1"/>
  <c r="J15" i="6"/>
  <c r="J17" i="6" s="1"/>
  <c r="I15" i="6"/>
  <c r="H15" i="6"/>
  <c r="G15" i="6"/>
  <c r="F15" i="6"/>
  <c r="F22" i="6" s="1"/>
  <c r="F24" i="6" s="1"/>
  <c r="E15" i="6"/>
  <c r="E17" i="6" s="1"/>
  <c r="D15" i="6"/>
  <c r="C15" i="6"/>
  <c r="P13" i="6"/>
  <c r="D11" i="6"/>
  <c r="E11" i="6" s="1"/>
  <c r="F11" i="6" s="1"/>
  <c r="G11" i="6" s="1"/>
  <c r="H11" i="6" s="1"/>
  <c r="I11" i="6" s="1"/>
  <c r="J11" i="6" s="1"/>
  <c r="K11" i="6" s="1"/>
  <c r="L11" i="6" s="1"/>
  <c r="M11" i="6" s="1"/>
  <c r="N11" i="6" s="1"/>
  <c r="D66" i="5"/>
  <c r="D68" i="5" s="1"/>
  <c r="D19" i="5" s="1"/>
  <c r="C66" i="5"/>
  <c r="C68" i="5" s="1"/>
  <c r="E65" i="5"/>
  <c r="E66" i="5" s="1"/>
  <c r="E68" i="5" s="1"/>
  <c r="E19" i="5" s="1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N49" i="5"/>
  <c r="N23" i="5" s="1"/>
  <c r="N24" i="5" s="1"/>
  <c r="M49" i="5"/>
  <c r="L49" i="5"/>
  <c r="K49" i="5"/>
  <c r="J49" i="5"/>
  <c r="I49" i="5"/>
  <c r="H49" i="5"/>
  <c r="G49" i="5"/>
  <c r="F49" i="5"/>
  <c r="E49" i="5"/>
  <c r="E23" i="5" s="1"/>
  <c r="D49" i="5"/>
  <c r="D23" i="5" s="1"/>
  <c r="C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M24" i="5"/>
  <c r="M23" i="5"/>
  <c r="L23" i="5"/>
  <c r="K23" i="5"/>
  <c r="J23" i="5"/>
  <c r="I23" i="5"/>
  <c r="H23" i="5"/>
  <c r="G23" i="5"/>
  <c r="F23" i="5"/>
  <c r="F24" i="5" s="1"/>
  <c r="C23" i="5"/>
  <c r="N22" i="5"/>
  <c r="M22" i="5"/>
  <c r="L22" i="5"/>
  <c r="K22" i="5"/>
  <c r="K24" i="5" s="1"/>
  <c r="J22" i="5"/>
  <c r="J24" i="5" s="1"/>
  <c r="I22" i="5"/>
  <c r="H22" i="5"/>
  <c r="H24" i="5" s="1"/>
  <c r="G22" i="5"/>
  <c r="G24" i="5" s="1"/>
  <c r="F22" i="5"/>
  <c r="E22" i="5"/>
  <c r="D22" i="5"/>
  <c r="C22" i="5"/>
  <c r="C24" i="5" s="1"/>
  <c r="N21" i="5"/>
  <c r="M21" i="5"/>
  <c r="L21" i="5"/>
  <c r="P21" i="5" s="1"/>
  <c r="K21" i="5"/>
  <c r="J21" i="5"/>
  <c r="I21" i="5"/>
  <c r="I24" i="5" s="1"/>
  <c r="H21" i="5"/>
  <c r="G21" i="5"/>
  <c r="F21" i="5"/>
  <c r="E21" i="5"/>
  <c r="D21" i="5"/>
  <c r="C21" i="5"/>
  <c r="P17" i="5"/>
  <c r="P15" i="5"/>
  <c r="P13" i="5"/>
  <c r="D11" i="5"/>
  <c r="E11" i="5" s="1"/>
  <c r="F11" i="5" s="1"/>
  <c r="G11" i="5" s="1"/>
  <c r="H11" i="5" s="1"/>
  <c r="I11" i="5" s="1"/>
  <c r="J11" i="5" s="1"/>
  <c r="K11" i="5" s="1"/>
  <c r="L11" i="5" s="1"/>
  <c r="M11" i="5" s="1"/>
  <c r="N11" i="5" s="1"/>
  <c r="D21" i="8" l="1"/>
  <c r="C71" i="8" s="1"/>
  <c r="R48" i="8"/>
  <c r="H37" i="8"/>
  <c r="I37" i="8" s="1"/>
  <c r="J37" i="8" s="1"/>
  <c r="K37" i="8" s="1"/>
  <c r="L37" i="8" s="1"/>
  <c r="M37" i="8" s="1"/>
  <c r="N37" i="8" s="1"/>
  <c r="O37" i="8" s="1"/>
  <c r="R43" i="8"/>
  <c r="R33" i="8"/>
  <c r="F34" i="8"/>
  <c r="G34" i="8" s="1"/>
  <c r="H34" i="8" s="1"/>
  <c r="I34" i="8" s="1"/>
  <c r="J34" i="8" s="1"/>
  <c r="K34" i="8" s="1"/>
  <c r="L34" i="8" s="1"/>
  <c r="M34" i="8" s="1"/>
  <c r="N34" i="8" s="1"/>
  <c r="O34" i="8" s="1"/>
  <c r="R39" i="8"/>
  <c r="R32" i="8"/>
  <c r="R38" i="8"/>
  <c r="R60" i="8"/>
  <c r="H47" i="8"/>
  <c r="I47" i="8" s="1"/>
  <c r="J47" i="8" s="1"/>
  <c r="K47" i="8" s="1"/>
  <c r="L47" i="8" s="1"/>
  <c r="M47" i="8" s="1"/>
  <c r="N47" i="8" s="1"/>
  <c r="O47" i="8" s="1"/>
  <c r="E53" i="8"/>
  <c r="R46" i="8"/>
  <c r="R52" i="8"/>
  <c r="E19" i="8"/>
  <c r="R17" i="8"/>
  <c r="R41" i="8"/>
  <c r="R49" i="8"/>
  <c r="R19" i="8"/>
  <c r="R44" i="8"/>
  <c r="R51" i="8"/>
  <c r="E27" i="8"/>
  <c r="D23" i="8"/>
  <c r="G31" i="8"/>
  <c r="H31" i="8" s="1"/>
  <c r="I31" i="8" s="1"/>
  <c r="J31" i="8" s="1"/>
  <c r="K31" i="8" s="1"/>
  <c r="L31" i="8" s="1"/>
  <c r="M31" i="8" s="1"/>
  <c r="N31" i="8" s="1"/>
  <c r="O31" i="8" s="1"/>
  <c r="G36" i="8"/>
  <c r="H36" i="8" s="1"/>
  <c r="I36" i="8" s="1"/>
  <c r="J36" i="8" s="1"/>
  <c r="K36" i="8" s="1"/>
  <c r="L36" i="8" s="1"/>
  <c r="M36" i="8" s="1"/>
  <c r="N36" i="8" s="1"/>
  <c r="O36" i="8" s="1"/>
  <c r="R42" i="8"/>
  <c r="R35" i="8"/>
  <c r="R40" i="8"/>
  <c r="R45" i="8"/>
  <c r="R50" i="8"/>
  <c r="F30" i="8"/>
  <c r="D21" i="7"/>
  <c r="D23" i="7" s="1"/>
  <c r="I19" i="7"/>
  <c r="N58" i="7"/>
  <c r="O58" i="7" s="1"/>
  <c r="R58" i="7"/>
  <c r="G45" i="7"/>
  <c r="H45" i="7" s="1"/>
  <c r="I45" i="7" s="1"/>
  <c r="J45" i="7" s="1"/>
  <c r="K45" i="7" s="1"/>
  <c r="L45" i="7" s="1"/>
  <c r="M45" i="7" s="1"/>
  <c r="N45" i="7" s="1"/>
  <c r="O45" i="7" s="1"/>
  <c r="G35" i="7"/>
  <c r="H35" i="7" s="1"/>
  <c r="I35" i="7" s="1"/>
  <c r="J35" i="7" s="1"/>
  <c r="K35" i="7" s="1"/>
  <c r="L35" i="7" s="1"/>
  <c r="M35" i="7" s="1"/>
  <c r="N35" i="7" s="1"/>
  <c r="O35" i="7" s="1"/>
  <c r="D25" i="7"/>
  <c r="E27" i="7"/>
  <c r="F19" i="7"/>
  <c r="R49" i="7"/>
  <c r="G40" i="7"/>
  <c r="H40" i="7" s="1"/>
  <c r="I40" i="7" s="1"/>
  <c r="J40" i="7" s="1"/>
  <c r="K40" i="7" s="1"/>
  <c r="L40" i="7" s="1"/>
  <c r="M40" i="7" s="1"/>
  <c r="N40" i="7" s="1"/>
  <c r="O40" i="7" s="1"/>
  <c r="R40" i="7"/>
  <c r="E53" i="7"/>
  <c r="G50" i="7"/>
  <c r="H50" i="7" s="1"/>
  <c r="I50" i="7" s="1"/>
  <c r="J50" i="7" s="1"/>
  <c r="K50" i="7" s="1"/>
  <c r="L50" i="7" s="1"/>
  <c r="M50" i="7" s="1"/>
  <c r="N50" i="7" s="1"/>
  <c r="O50" i="7" s="1"/>
  <c r="R50" i="7"/>
  <c r="R52" i="7"/>
  <c r="R39" i="7"/>
  <c r="F59" i="7"/>
  <c r="G59" i="7" s="1"/>
  <c r="H59" i="7" s="1"/>
  <c r="I59" i="7" s="1"/>
  <c r="J59" i="7" s="1"/>
  <c r="K59" i="7" s="1"/>
  <c r="L59" i="7" s="1"/>
  <c r="M59" i="7" s="1"/>
  <c r="N59" i="7" s="1"/>
  <c r="O59" i="7" s="1"/>
  <c r="F39" i="7"/>
  <c r="G39" i="7" s="1"/>
  <c r="H39" i="7" s="1"/>
  <c r="I39" i="7" s="1"/>
  <c r="J39" i="7" s="1"/>
  <c r="K39" i="7" s="1"/>
  <c r="L39" i="7" s="1"/>
  <c r="M39" i="7" s="1"/>
  <c r="N39" i="7" s="1"/>
  <c r="O39" i="7" s="1"/>
  <c r="F44" i="7"/>
  <c r="G44" i="7" s="1"/>
  <c r="H44" i="7" s="1"/>
  <c r="I44" i="7" s="1"/>
  <c r="J44" i="7" s="1"/>
  <c r="K44" i="7" s="1"/>
  <c r="L44" i="7" s="1"/>
  <c r="M44" i="7" s="1"/>
  <c r="N44" i="7" s="1"/>
  <c r="O44" i="7" s="1"/>
  <c r="F34" i="7"/>
  <c r="G34" i="7" s="1"/>
  <c r="H34" i="7" s="1"/>
  <c r="I34" i="7" s="1"/>
  <c r="J34" i="7" s="1"/>
  <c r="K34" i="7" s="1"/>
  <c r="L34" i="7" s="1"/>
  <c r="M34" i="7" s="1"/>
  <c r="N34" i="7" s="1"/>
  <c r="O34" i="7" s="1"/>
  <c r="H60" i="7"/>
  <c r="I60" i="7" s="1"/>
  <c r="J60" i="7" s="1"/>
  <c r="K60" i="7" s="1"/>
  <c r="L60" i="7" s="1"/>
  <c r="M60" i="7" s="1"/>
  <c r="N60" i="7" s="1"/>
  <c r="O60" i="7" s="1"/>
  <c r="R60" i="7"/>
  <c r="R36" i="7"/>
  <c r="G52" i="7"/>
  <c r="H52" i="7" s="1"/>
  <c r="I52" i="7" s="1"/>
  <c r="J52" i="7" s="1"/>
  <c r="K52" i="7" s="1"/>
  <c r="L52" i="7" s="1"/>
  <c r="M52" i="7" s="1"/>
  <c r="N52" i="7" s="1"/>
  <c r="O52" i="7" s="1"/>
  <c r="G47" i="7"/>
  <c r="H47" i="7" s="1"/>
  <c r="I47" i="7" s="1"/>
  <c r="J47" i="7" s="1"/>
  <c r="K47" i="7" s="1"/>
  <c r="L47" i="7" s="1"/>
  <c r="M47" i="7" s="1"/>
  <c r="N47" i="7" s="1"/>
  <c r="O47" i="7" s="1"/>
  <c r="G37" i="7"/>
  <c r="H37" i="7" s="1"/>
  <c r="I37" i="7" s="1"/>
  <c r="J37" i="7" s="1"/>
  <c r="K37" i="7" s="1"/>
  <c r="L37" i="7" s="1"/>
  <c r="M37" i="7" s="1"/>
  <c r="N37" i="7" s="1"/>
  <c r="O37" i="7" s="1"/>
  <c r="G32" i="7"/>
  <c r="H32" i="7" s="1"/>
  <c r="I32" i="7" s="1"/>
  <c r="J32" i="7" s="1"/>
  <c r="K32" i="7" s="1"/>
  <c r="L32" i="7" s="1"/>
  <c r="M32" i="7" s="1"/>
  <c r="N32" i="7" s="1"/>
  <c r="O32" i="7" s="1"/>
  <c r="H42" i="7"/>
  <c r="I42" i="7" s="1"/>
  <c r="J42" i="7" s="1"/>
  <c r="K42" i="7" s="1"/>
  <c r="L42" i="7" s="1"/>
  <c r="M42" i="7" s="1"/>
  <c r="N42" i="7" s="1"/>
  <c r="O42" i="7" s="1"/>
  <c r="R48" i="7"/>
  <c r="F41" i="7"/>
  <c r="G41" i="7" s="1"/>
  <c r="H41" i="7" s="1"/>
  <c r="I41" i="7" s="1"/>
  <c r="J41" i="7" s="1"/>
  <c r="K41" i="7" s="1"/>
  <c r="L41" i="7" s="1"/>
  <c r="M41" i="7" s="1"/>
  <c r="N41" i="7" s="1"/>
  <c r="O41" i="7" s="1"/>
  <c r="F46" i="7"/>
  <c r="G46" i="7" s="1"/>
  <c r="H46" i="7" s="1"/>
  <c r="I46" i="7" s="1"/>
  <c r="J46" i="7" s="1"/>
  <c r="K46" i="7" s="1"/>
  <c r="L46" i="7" s="1"/>
  <c r="M46" i="7" s="1"/>
  <c r="N46" i="7" s="1"/>
  <c r="O46" i="7" s="1"/>
  <c r="F30" i="7"/>
  <c r="F31" i="7"/>
  <c r="G31" i="7" s="1"/>
  <c r="H31" i="7" s="1"/>
  <c r="I31" i="7" s="1"/>
  <c r="J31" i="7" s="1"/>
  <c r="K31" i="7" s="1"/>
  <c r="L31" i="7" s="1"/>
  <c r="M31" i="7" s="1"/>
  <c r="N31" i="7" s="1"/>
  <c r="O31" i="7" s="1"/>
  <c r="F36" i="7"/>
  <c r="G36" i="7" s="1"/>
  <c r="H36" i="7" s="1"/>
  <c r="I36" i="7" s="1"/>
  <c r="J36" i="7" s="1"/>
  <c r="K36" i="7" s="1"/>
  <c r="L36" i="7" s="1"/>
  <c r="M36" i="7" s="1"/>
  <c r="N36" i="7" s="1"/>
  <c r="O36" i="7" s="1"/>
  <c r="F51" i="7"/>
  <c r="G51" i="7" s="1"/>
  <c r="H51" i="7" s="1"/>
  <c r="I51" i="7" s="1"/>
  <c r="J51" i="7" s="1"/>
  <c r="K51" i="7" s="1"/>
  <c r="L51" i="7" s="1"/>
  <c r="M51" i="7" s="1"/>
  <c r="N51" i="7" s="1"/>
  <c r="O51" i="7" s="1"/>
  <c r="J17" i="7"/>
  <c r="R56" i="7"/>
  <c r="P17" i="6"/>
  <c r="D28" i="6"/>
  <c r="P23" i="6"/>
  <c r="E28" i="6"/>
  <c r="C19" i="6"/>
  <c r="J22" i="6"/>
  <c r="J24" i="6" s="1"/>
  <c r="P15" i="6"/>
  <c r="C24" i="6"/>
  <c r="K22" i="6"/>
  <c r="K24" i="6" s="1"/>
  <c r="L22" i="6"/>
  <c r="L24" i="6" s="1"/>
  <c r="M22" i="6"/>
  <c r="M24" i="6" s="1"/>
  <c r="N22" i="6"/>
  <c r="N24" i="6" s="1"/>
  <c r="F65" i="6"/>
  <c r="D24" i="5"/>
  <c r="D26" i="5" s="1"/>
  <c r="D28" i="5" s="1"/>
  <c r="C19" i="5"/>
  <c r="P23" i="5"/>
  <c r="C26" i="5"/>
  <c r="E24" i="5"/>
  <c r="E26" i="5" s="1"/>
  <c r="E28" i="5" s="1"/>
  <c r="F65" i="5"/>
  <c r="P22" i="5"/>
  <c r="L24" i="5"/>
  <c r="R36" i="8" l="1"/>
  <c r="R47" i="8"/>
  <c r="R31" i="8"/>
  <c r="F53" i="8"/>
  <c r="E62" i="8"/>
  <c r="R34" i="8"/>
  <c r="E21" i="8"/>
  <c r="R59" i="8"/>
  <c r="F27" i="8"/>
  <c r="F21" i="8" s="1"/>
  <c r="F23" i="8" s="1"/>
  <c r="G30" i="8"/>
  <c r="E23" i="8"/>
  <c r="R37" i="8"/>
  <c r="D25" i="8"/>
  <c r="E24" i="8" s="1"/>
  <c r="R47" i="7"/>
  <c r="R46" i="7"/>
  <c r="R41" i="7"/>
  <c r="R51" i="7"/>
  <c r="G30" i="7"/>
  <c r="F27" i="7"/>
  <c r="R34" i="7"/>
  <c r="E21" i="7"/>
  <c r="E23" i="7" s="1"/>
  <c r="R59" i="7"/>
  <c r="E24" i="7"/>
  <c r="R35" i="7"/>
  <c r="R37" i="7"/>
  <c r="G53" i="7"/>
  <c r="R42" i="7"/>
  <c r="R32" i="7"/>
  <c r="R45" i="7"/>
  <c r="R31" i="7"/>
  <c r="R44" i="7"/>
  <c r="E62" i="7"/>
  <c r="K17" i="7"/>
  <c r="F53" i="7"/>
  <c r="F66" i="6"/>
  <c r="F68" i="6" s="1"/>
  <c r="G65" i="6"/>
  <c r="P22" i="6"/>
  <c r="P24" i="6"/>
  <c r="C26" i="6"/>
  <c r="C28" i="5"/>
  <c r="F66" i="5"/>
  <c r="F68" i="5" s="1"/>
  <c r="G65" i="5"/>
  <c r="P24" i="5"/>
  <c r="G53" i="8" l="1"/>
  <c r="E25" i="8"/>
  <c r="F24" i="8" s="1"/>
  <c r="F25" i="8" s="1"/>
  <c r="G24" i="8" s="1"/>
  <c r="H30" i="8"/>
  <c r="G27" i="8"/>
  <c r="G21" i="8" s="1"/>
  <c r="G23" i="8" s="1"/>
  <c r="F62" i="8"/>
  <c r="F62" i="7"/>
  <c r="H53" i="7"/>
  <c r="L17" i="7"/>
  <c r="J19" i="7"/>
  <c r="J23" i="7" s="1"/>
  <c r="E25" i="7"/>
  <c r="F24" i="7" s="1"/>
  <c r="F21" i="7"/>
  <c r="F23" i="7" s="1"/>
  <c r="H30" i="7"/>
  <c r="G27" i="7"/>
  <c r="C28" i="6"/>
  <c r="G66" i="6"/>
  <c r="G68" i="6" s="1"/>
  <c r="G19" i="6" s="1"/>
  <c r="G26" i="6" s="1"/>
  <c r="G28" i="6" s="1"/>
  <c r="H65" i="6"/>
  <c r="F19" i="6"/>
  <c r="F19" i="5"/>
  <c r="C30" i="5"/>
  <c r="G66" i="5"/>
  <c r="G68" i="5" s="1"/>
  <c r="G19" i="5" s="1"/>
  <c r="G26" i="5" s="1"/>
  <c r="G28" i="5" s="1"/>
  <c r="H65" i="5"/>
  <c r="G25" i="8" l="1"/>
  <c r="H24" i="8" s="1"/>
  <c r="I30" i="8"/>
  <c r="H27" i="8"/>
  <c r="G62" i="8"/>
  <c r="H53" i="8"/>
  <c r="H62" i="8" s="1"/>
  <c r="F25" i="7"/>
  <c r="G24" i="7" s="1"/>
  <c r="G21" i="7"/>
  <c r="G23" i="7" s="1"/>
  <c r="G25" i="7" s="1"/>
  <c r="H24" i="7" s="1"/>
  <c r="I30" i="7"/>
  <c r="H27" i="7"/>
  <c r="H21" i="7" s="1"/>
  <c r="H23" i="7" s="1"/>
  <c r="K19" i="7"/>
  <c r="M17" i="7"/>
  <c r="L19" i="7"/>
  <c r="H62" i="7"/>
  <c r="I53" i="7"/>
  <c r="G62" i="7"/>
  <c r="F26" i="6"/>
  <c r="I65" i="6"/>
  <c r="I66" i="6" s="1"/>
  <c r="I68" i="6" s="1"/>
  <c r="I19" i="6" s="1"/>
  <c r="I26" i="6" s="1"/>
  <c r="I28" i="6" s="1"/>
  <c r="H66" i="6"/>
  <c r="H68" i="6" s="1"/>
  <c r="H19" i="6" s="1"/>
  <c r="H26" i="6" s="1"/>
  <c r="H28" i="6" s="1"/>
  <c r="J65" i="6"/>
  <c r="C30" i="6"/>
  <c r="I65" i="5"/>
  <c r="I66" i="5" s="1"/>
  <c r="I68" i="5" s="1"/>
  <c r="I19" i="5" s="1"/>
  <c r="I26" i="5" s="1"/>
  <c r="I28" i="5" s="1"/>
  <c r="H66" i="5"/>
  <c r="H68" i="5" s="1"/>
  <c r="H19" i="5" s="1"/>
  <c r="H26" i="5" s="1"/>
  <c r="H28" i="5" s="1"/>
  <c r="D29" i="5"/>
  <c r="F26" i="5"/>
  <c r="I53" i="8" l="1"/>
  <c r="H21" i="8"/>
  <c r="H23" i="8" s="1"/>
  <c r="J30" i="8"/>
  <c r="I27" i="8"/>
  <c r="I21" i="8" s="1"/>
  <c r="I23" i="8" s="1"/>
  <c r="J53" i="7"/>
  <c r="N17" i="7"/>
  <c r="M19" i="7"/>
  <c r="H25" i="7"/>
  <c r="I24" i="7" s="1"/>
  <c r="J30" i="7"/>
  <c r="I27" i="7"/>
  <c r="K65" i="6"/>
  <c r="J66" i="6"/>
  <c r="J68" i="6" s="1"/>
  <c r="J19" i="6" s="1"/>
  <c r="J26" i="6" s="1"/>
  <c r="J28" i="6" s="1"/>
  <c r="D29" i="6"/>
  <c r="F28" i="6"/>
  <c r="F28" i="5"/>
  <c r="D30" i="5"/>
  <c r="J65" i="5"/>
  <c r="J53" i="8" l="1"/>
  <c r="K30" i="8"/>
  <c r="J27" i="8"/>
  <c r="J21" i="8" s="1"/>
  <c r="J23" i="8" s="1"/>
  <c r="H25" i="8"/>
  <c r="I24" i="8" s="1"/>
  <c r="I25" i="8" s="1"/>
  <c r="J24" i="8" s="1"/>
  <c r="I62" i="8"/>
  <c r="I21" i="7"/>
  <c r="I23" i="7" s="1"/>
  <c r="J27" i="7"/>
  <c r="J21" i="7" s="1"/>
  <c r="K30" i="7"/>
  <c r="O17" i="7"/>
  <c r="N19" i="7"/>
  <c r="J62" i="7"/>
  <c r="K53" i="7"/>
  <c r="I62" i="7"/>
  <c r="D30" i="6"/>
  <c r="L65" i="6"/>
  <c r="K66" i="6"/>
  <c r="K68" i="6" s="1"/>
  <c r="K65" i="5"/>
  <c r="J66" i="5"/>
  <c r="J68" i="5" s="1"/>
  <c r="E29" i="5"/>
  <c r="J25" i="8" l="1"/>
  <c r="K24" i="8" s="1"/>
  <c r="K53" i="8"/>
  <c r="J62" i="8"/>
  <c r="K27" i="8"/>
  <c r="K21" i="8" s="1"/>
  <c r="K23" i="8" s="1"/>
  <c r="L30" i="8"/>
  <c r="L53" i="7"/>
  <c r="R17" i="7"/>
  <c r="R57" i="7"/>
  <c r="O19" i="7"/>
  <c r="R13" i="7"/>
  <c r="K27" i="7"/>
  <c r="K21" i="7" s="1"/>
  <c r="K23" i="7" s="1"/>
  <c r="L30" i="7"/>
  <c r="I25" i="7"/>
  <c r="J24" i="7" s="1"/>
  <c r="J25" i="7" s="1"/>
  <c r="K24" i="7" s="1"/>
  <c r="K19" i="6"/>
  <c r="M65" i="6"/>
  <c r="L66" i="6"/>
  <c r="L68" i="6" s="1"/>
  <c r="L19" i="6" s="1"/>
  <c r="L26" i="6" s="1"/>
  <c r="L28" i="6" s="1"/>
  <c r="E29" i="6"/>
  <c r="E30" i="5"/>
  <c r="J19" i="5"/>
  <c r="L65" i="5"/>
  <c r="K66" i="5"/>
  <c r="K68" i="5" s="1"/>
  <c r="K19" i="5" s="1"/>
  <c r="K26" i="5" s="1"/>
  <c r="K28" i="5" s="1"/>
  <c r="K25" i="8" l="1"/>
  <c r="L24" i="8" s="1"/>
  <c r="L27" i="8"/>
  <c r="M30" i="8"/>
  <c r="K62" i="8"/>
  <c r="L53" i="8"/>
  <c r="K25" i="7"/>
  <c r="L24" i="7" s="1"/>
  <c r="R54" i="7"/>
  <c r="L27" i="7"/>
  <c r="M30" i="7"/>
  <c r="R19" i="7"/>
  <c r="L62" i="7"/>
  <c r="M53" i="7"/>
  <c r="K62" i="7"/>
  <c r="N65" i="6"/>
  <c r="N66" i="6" s="1"/>
  <c r="N68" i="6" s="1"/>
  <c r="M66" i="6"/>
  <c r="M68" i="6" s="1"/>
  <c r="M19" i="6" s="1"/>
  <c r="M26" i="6" s="1"/>
  <c r="M28" i="6" s="1"/>
  <c r="P65" i="6"/>
  <c r="E30" i="6"/>
  <c r="K26" i="6"/>
  <c r="M65" i="5"/>
  <c r="L66" i="5"/>
  <c r="L68" i="5" s="1"/>
  <c r="L19" i="5" s="1"/>
  <c r="L26" i="5" s="1"/>
  <c r="L28" i="5" s="1"/>
  <c r="J26" i="5"/>
  <c r="F29" i="5"/>
  <c r="M27" i="8" l="1"/>
  <c r="N30" i="8"/>
  <c r="M53" i="8"/>
  <c r="M62" i="8" s="1"/>
  <c r="L62" i="8"/>
  <c r="L21" i="8"/>
  <c r="L23" i="8" s="1"/>
  <c r="L25" i="8" s="1"/>
  <c r="M24" i="8" s="1"/>
  <c r="O53" i="7"/>
  <c r="R55" i="7"/>
  <c r="N53" i="7"/>
  <c r="M27" i="7"/>
  <c r="M21" i="7" s="1"/>
  <c r="M23" i="7" s="1"/>
  <c r="N30" i="7"/>
  <c r="L21" i="7"/>
  <c r="L23" i="7" s="1"/>
  <c r="L25" i="7" s="1"/>
  <c r="M24" i="7" s="1"/>
  <c r="N19" i="6"/>
  <c r="P68" i="6"/>
  <c r="K28" i="6"/>
  <c r="F29" i="6"/>
  <c r="F30" i="5"/>
  <c r="J28" i="5"/>
  <c r="M66" i="5"/>
  <c r="M68" i="5" s="1"/>
  <c r="M19" i="5" s="1"/>
  <c r="N65" i="5"/>
  <c r="N53" i="8" l="1"/>
  <c r="O30" i="8"/>
  <c r="N27" i="8"/>
  <c r="N21" i="8" s="1"/>
  <c r="N23" i="8" s="1"/>
  <c r="M21" i="8"/>
  <c r="M23" i="8" s="1"/>
  <c r="M25" i="8" s="1"/>
  <c r="N24" i="8" s="1"/>
  <c r="M25" i="7"/>
  <c r="N24" i="7" s="1"/>
  <c r="R53" i="7"/>
  <c r="N27" i="7"/>
  <c r="N21" i="7" s="1"/>
  <c r="N23" i="7" s="1"/>
  <c r="N25" i="7" s="1"/>
  <c r="O24" i="7" s="1"/>
  <c r="O30" i="7"/>
  <c r="O27" i="7" s="1"/>
  <c r="R30" i="7"/>
  <c r="N62" i="7"/>
  <c r="M62" i="7"/>
  <c r="F30" i="6"/>
  <c r="N26" i="6"/>
  <c r="P19" i="6"/>
  <c r="M26" i="5"/>
  <c r="N66" i="5"/>
  <c r="N68" i="5" s="1"/>
  <c r="P65" i="5"/>
  <c r="G29" i="5"/>
  <c r="O53" i="8" l="1"/>
  <c r="R58" i="8"/>
  <c r="N25" i="8"/>
  <c r="O24" i="8" s="1"/>
  <c r="O27" i="8"/>
  <c r="R30" i="8"/>
  <c r="N62" i="8"/>
  <c r="O21" i="7"/>
  <c r="O23" i="7" s="1"/>
  <c r="R27" i="7"/>
  <c r="O62" i="7"/>
  <c r="N28" i="6"/>
  <c r="P26" i="6"/>
  <c r="G29" i="6"/>
  <c r="G30" i="5"/>
  <c r="N19" i="5"/>
  <c r="P68" i="5"/>
  <c r="M28" i="5"/>
  <c r="O21" i="8" l="1"/>
  <c r="O23" i="8" s="1"/>
  <c r="R27" i="8"/>
  <c r="O62" i="8"/>
  <c r="R62" i="8" s="1"/>
  <c r="R53" i="8"/>
  <c r="O25" i="7"/>
  <c r="R23" i="7"/>
  <c r="R62" i="7"/>
  <c r="G30" i="6"/>
  <c r="P28" i="6"/>
  <c r="N26" i="5"/>
  <c r="P19" i="5"/>
  <c r="H29" i="5"/>
  <c r="O25" i="8" l="1"/>
  <c r="R23" i="8"/>
  <c r="H29" i="6"/>
  <c r="H30" i="5"/>
  <c r="I29" i="5" s="1"/>
  <c r="I30" i="5" s="1"/>
  <c r="J29" i="5" s="1"/>
  <c r="J30" i="5" s="1"/>
  <c r="K29" i="5" s="1"/>
  <c r="K30" i="5" s="1"/>
  <c r="L29" i="5" s="1"/>
  <c r="L30" i="5" s="1"/>
  <c r="M29" i="5" s="1"/>
  <c r="M30" i="5" s="1"/>
  <c r="N29" i="5" s="1"/>
  <c r="P29" i="5" s="1"/>
  <c r="N28" i="5"/>
  <c r="P26" i="5"/>
  <c r="H30" i="6" l="1"/>
  <c r="I29" i="6" s="1"/>
  <c r="I30" i="6" s="1"/>
  <c r="J29" i="6" s="1"/>
  <c r="J30" i="6" s="1"/>
  <c r="K29" i="6" s="1"/>
  <c r="K30" i="6" s="1"/>
  <c r="L29" i="6" s="1"/>
  <c r="L30" i="6" s="1"/>
  <c r="M29" i="6" s="1"/>
  <c r="M30" i="6" s="1"/>
  <c r="N29" i="6" s="1"/>
  <c r="N30" i="6" s="1"/>
  <c r="P30" i="6" s="1"/>
  <c r="P29" i="6"/>
  <c r="N30" i="5"/>
  <c r="P30" i="5" s="1"/>
  <c r="P28" i="5"/>
  <c r="H17" i="2" l="1"/>
  <c r="H19" i="2" s="1"/>
  <c r="I15" i="2"/>
  <c r="I17" i="2" s="1"/>
  <c r="I19" i="2" s="1"/>
  <c r="H6" i="2"/>
  <c r="H8" i="2" s="1"/>
  <c r="H9" i="2" s="1"/>
  <c r="C7" i="3" l="1"/>
  <c r="C8" i="3" s="1"/>
  <c r="C5" i="3"/>
  <c r="C25" i="2"/>
  <c r="B25" i="2"/>
  <c r="C24" i="2"/>
  <c r="C16" i="2"/>
  <c r="C7" i="2"/>
  <c r="C9" i="2" l="1"/>
  <c r="C17" i="2" s="1"/>
  <c r="C19" i="2" s="1"/>
</calcChain>
</file>

<file path=xl/sharedStrings.xml><?xml version="1.0" encoding="utf-8"?>
<sst xmlns="http://schemas.openxmlformats.org/spreadsheetml/2006/main" count="267" uniqueCount="126">
  <si>
    <t>Sales</t>
  </si>
  <si>
    <t>Gross Profit</t>
  </si>
  <si>
    <t>Operating expenses</t>
  </si>
  <si>
    <t>Profit</t>
  </si>
  <si>
    <t>GP%</t>
  </si>
  <si>
    <t>Selling price</t>
  </si>
  <si>
    <t>Cost</t>
  </si>
  <si>
    <t>Selling price - cost</t>
  </si>
  <si>
    <t xml:space="preserve">Selling price  </t>
  </si>
  <si>
    <t xml:space="preserve">Breakeven </t>
  </si>
  <si>
    <t>Breakeven</t>
  </si>
  <si>
    <t>=</t>
  </si>
  <si>
    <t>Test</t>
  </si>
  <si>
    <t>(50% markup)</t>
  </si>
  <si>
    <t>Services - breakeven</t>
  </si>
  <si>
    <t>Cost of services</t>
  </si>
  <si>
    <t>Gross profit</t>
  </si>
  <si>
    <t>Operating costs</t>
  </si>
  <si>
    <t>Days</t>
  </si>
  <si>
    <t>Daily cost</t>
  </si>
  <si>
    <t>Daily breakeven - 33.33%</t>
  </si>
  <si>
    <t>Weekly</t>
  </si>
  <si>
    <t xml:space="preserve">Sales </t>
  </si>
  <si>
    <t>Advertising and marketing</t>
  </si>
  <si>
    <t>Daily operating costs</t>
  </si>
  <si>
    <t>CASH FLOW FORECAST</t>
  </si>
  <si>
    <t>COMPANY NAME</t>
  </si>
  <si>
    <t>FOR THE PERIOD : March 2023 to February 2024</t>
  </si>
  <si>
    <t>TOTAL</t>
  </si>
  <si>
    <t>TOTAL CASH RECEIPTS</t>
  </si>
  <si>
    <t>Direct costs to produce income</t>
  </si>
  <si>
    <t>GROSS PROFIT</t>
  </si>
  <si>
    <t>OPERATING COST</t>
  </si>
  <si>
    <t>OUTPUT VAT</t>
  </si>
  <si>
    <t>INPUT VAT (Direct costs)</t>
  </si>
  <si>
    <t>INPUT VAT (Operating expenses)</t>
  </si>
  <si>
    <t>VAT Payable</t>
  </si>
  <si>
    <t>TOTAL PAYMENTS</t>
  </si>
  <si>
    <t>CASH INFLOW / (OUTFLOW)</t>
  </si>
  <si>
    <t>OPENING CASHFLOW BALANCE</t>
  </si>
  <si>
    <t>CLOSING CASHFLOW BALANCE</t>
  </si>
  <si>
    <t>Vatable expenses</t>
  </si>
  <si>
    <t>  Bank Charges</t>
  </si>
  <si>
    <t>  Cellphone &amp; Airtime</t>
  </si>
  <si>
    <t>  Cleaning</t>
  </si>
  <si>
    <t>  Computer Expenses</t>
  </si>
  <si>
    <t>  Consumables</t>
  </si>
  <si>
    <t>  Insurance</t>
  </si>
  <si>
    <t>  Motor Vehicle Expenses</t>
  </si>
  <si>
    <t xml:space="preserve">  Motor Vehicle Repairs</t>
  </si>
  <si>
    <t>  Printing &amp; Stationery</t>
  </si>
  <si>
    <t>  Protective Gear</t>
  </si>
  <si>
    <t>  Rent Paid</t>
  </si>
  <si>
    <t>  Repairs &amp; Maintenance</t>
  </si>
  <si>
    <t>  Security</t>
  </si>
  <si>
    <t>  Small assets</t>
  </si>
  <si>
    <t>  Telephone &amp; Internet</t>
  </si>
  <si>
    <t>Total VATable expenses</t>
  </si>
  <si>
    <t>Non VATable expenses</t>
  </si>
  <si>
    <t>  Accounting Fees</t>
  </si>
  <si>
    <t>  Fines</t>
  </si>
  <si>
    <t>  Fuel</t>
  </si>
  <si>
    <t>  General Expenses</t>
  </si>
  <si>
    <t>  Medical Aid</t>
  </si>
  <si>
    <t xml:space="preserve">  New bond payment</t>
  </si>
  <si>
    <t xml:space="preserve">  Other business expenses</t>
  </si>
  <si>
    <t>  PAYE</t>
  </si>
  <si>
    <t>  Salaries &amp; Wages</t>
  </si>
  <si>
    <t>  Staff Welfare</t>
  </si>
  <si>
    <t>  Tolgate</t>
  </si>
  <si>
    <t>  Workshop Consumables</t>
  </si>
  <si>
    <t>NEW BOND</t>
  </si>
  <si>
    <t>Total Non VATable expenses</t>
  </si>
  <si>
    <t>OPERATING COSTS</t>
  </si>
  <si>
    <t>Sample</t>
  </si>
  <si>
    <t>FOR THE PERIOD : Jun`20 to Dec`20</t>
  </si>
  <si>
    <t>SEPT`20</t>
  </si>
  <si>
    <t>OCT'20</t>
  </si>
  <si>
    <t>NOV'20</t>
  </si>
  <si>
    <t>DEC'20</t>
  </si>
  <si>
    <t>JAN'21</t>
  </si>
  <si>
    <t>FEB'21</t>
  </si>
  <si>
    <t>MARCH'21</t>
  </si>
  <si>
    <t>APR'21</t>
  </si>
  <si>
    <t>MAY'21</t>
  </si>
  <si>
    <t>JUNE'21</t>
  </si>
  <si>
    <t>JULY'21</t>
  </si>
  <si>
    <t>AUG'21</t>
  </si>
  <si>
    <t>TOTAL FOR SALES</t>
  </si>
  <si>
    <t>COST TO TURNOVER</t>
  </si>
  <si>
    <t>FOOD COST</t>
  </si>
  <si>
    <t>VARIABLE COSTS</t>
  </si>
  <si>
    <t>RENT &amp; RELATED EXPENSES</t>
  </si>
  <si>
    <t>ENTERTAINMENT &amp; TRAVEL &amp; ACCOMODATION</t>
  </si>
  <si>
    <t>ACCOUNTING FEES</t>
  </si>
  <si>
    <t>REPAIR &amp; MAINTENANCE</t>
  </si>
  <si>
    <t>ADVERTISING</t>
  </si>
  <si>
    <t>BANK CHARGES</t>
  </si>
  <si>
    <t>STAFF REFRESHMENTS</t>
  </si>
  <si>
    <t>POINT OF SALE</t>
  </si>
  <si>
    <t>DEPRECIATION</t>
  </si>
  <si>
    <t>ENTRY FEES</t>
  </si>
  <si>
    <t>FOOD &amp; BEV - GUESTS</t>
  </si>
  <si>
    <t>FUEL</t>
  </si>
  <si>
    <t xml:space="preserve">GENERAL EXPENSES </t>
  </si>
  <si>
    <t>INTEREST ON MV FINANCE</t>
  </si>
  <si>
    <t>MOTOR VEHICLES EXPENSES</t>
  </si>
  <si>
    <t>PAYE</t>
  </si>
  <si>
    <t>STAFF WELFARE</t>
  </si>
  <si>
    <t>SUBCONTRACTORS &amp; COMMISSIONS</t>
  </si>
  <si>
    <t>SUBSCRIPTIONS</t>
  </si>
  <si>
    <t>TELEPHONE &amp; INTERNET</t>
  </si>
  <si>
    <t>TRAVEL &amp; ACCOMODATIONS</t>
  </si>
  <si>
    <t>VEHICLE HIRE</t>
  </si>
  <si>
    <t>FIXED COSTS</t>
  </si>
  <si>
    <t>DIRECTOR SALARY</t>
  </si>
  <si>
    <t>BARISTA SALARY</t>
  </si>
  <si>
    <t>CHEF SALARY</t>
  </si>
  <si>
    <t>RENT</t>
  </si>
  <si>
    <t>INSURANCE</t>
  </si>
  <si>
    <t>SALARIES CLEANER</t>
  </si>
  <si>
    <t>SALARIES OTHER</t>
  </si>
  <si>
    <t>Basic Assumptions</t>
  </si>
  <si>
    <t>Food costs</t>
  </si>
  <si>
    <t>Food costs %</t>
  </si>
  <si>
    <t xml:space="preserve">  Salary - 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</si>
</sst>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&quot;#,##0;[Red]\-&quot;R&quot;#,##0"/>
    <numFmt numFmtId="43" formatCode="_-* #,##0.00_-;\-* #,##0.00_-;_-* &quot;-&quot;??_-;_-@_-"/>
    <numFmt numFmtId="164" formatCode="&quot;R&quot;#,##0"/>
    <numFmt numFmtId="165" formatCode="&quot;R&quot;#,##0.00"/>
    <numFmt numFmtId="166" formatCode="_-* #,##0_-;\-* #,##0_-;_-* &quot;-&quot;??_-;_-@_-"/>
    <numFmt numFmtId="167" formatCode="_ * #,##0_ ;_ * \-#,##0_ ;_ * &quot;-&quot;_ ;_ @_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u/>
      <sz val="10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i/>
      <sz val="7"/>
      <name val="Arial"/>
      <family val="2"/>
    </font>
    <font>
      <b/>
      <u/>
      <sz val="6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164" fontId="0" fillId="0" borderId="0" xfId="0" applyNumberFormat="1"/>
    <xf numFmtId="164" fontId="0" fillId="0" borderId="5" xfId="0" applyNumberFormat="1" applyBorder="1"/>
    <xf numFmtId="164" fontId="0" fillId="0" borderId="7" xfId="0" applyNumberFormat="1" applyBorder="1"/>
    <xf numFmtId="9" fontId="0" fillId="0" borderId="0" xfId="1" applyFont="1" applyBorder="1"/>
    <xf numFmtId="164" fontId="0" fillId="0" borderId="9" xfId="0" applyNumberFormat="1" applyBorder="1"/>
    <xf numFmtId="6" fontId="0" fillId="0" borderId="0" xfId="0" applyNumberFormat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6" xfId="0" applyBorder="1" applyAlignment="1">
      <alignment horizontal="right"/>
    </xf>
    <xf numFmtId="165" fontId="0" fillId="0" borderId="7" xfId="0" applyNumberFormat="1" applyBorder="1"/>
    <xf numFmtId="0" fontId="1" fillId="0" borderId="1" xfId="0" applyFont="1" applyBorder="1"/>
    <xf numFmtId="0" fontId="0" fillId="0" borderId="2" xfId="0" applyBorder="1"/>
    <xf numFmtId="9" fontId="0" fillId="0" borderId="5" xfId="1" applyFont="1" applyBorder="1"/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7" fontId="6" fillId="2" borderId="12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6" fontId="0" fillId="0" borderId="0" xfId="2" applyNumberFormat="1" applyFont="1" applyAlignment="1">
      <alignment horizontal="center" vertical="center"/>
    </xf>
    <xf numFmtId="166" fontId="0" fillId="2" borderId="0" xfId="2" applyNumberFormat="1" applyFont="1" applyFill="1" applyAlignment="1">
      <alignment horizontal="center" vertical="center"/>
    </xf>
    <xf numFmtId="0" fontId="7" fillId="0" borderId="0" xfId="0" applyFont="1"/>
    <xf numFmtId="166" fontId="8" fillId="0" borderId="0" xfId="2" applyNumberFormat="1" applyFont="1" applyAlignment="1">
      <alignment horizontal="center" vertical="center"/>
    </xf>
    <xf numFmtId="166" fontId="8" fillId="2" borderId="0" xfId="2" applyNumberFormat="1" applyFont="1" applyFill="1" applyAlignment="1">
      <alignment horizontal="center" vertical="center"/>
    </xf>
    <xf numFmtId="166" fontId="8" fillId="0" borderId="7" xfId="2" applyNumberFormat="1" applyFont="1" applyBorder="1" applyAlignment="1">
      <alignment horizontal="center" vertical="center"/>
    </xf>
    <xf numFmtId="167" fontId="0" fillId="0" borderId="0" xfId="0" applyNumberFormat="1"/>
    <xf numFmtId="166" fontId="8" fillId="3" borderId="0" xfId="2" applyNumberFormat="1" applyFont="1" applyFill="1" applyAlignment="1">
      <alignment horizontal="center" vertical="center"/>
    </xf>
    <xf numFmtId="166" fontId="8" fillId="0" borderId="13" xfId="2" applyNumberFormat="1" applyFont="1" applyBorder="1" applyAlignment="1">
      <alignment horizontal="center" vertical="center"/>
    </xf>
    <xf numFmtId="166" fontId="8" fillId="0" borderId="10" xfId="2" applyNumberFormat="1" applyFont="1" applyBorder="1" applyAlignment="1">
      <alignment horizontal="center" vertical="center"/>
    </xf>
    <xf numFmtId="166" fontId="8" fillId="0" borderId="14" xfId="2" applyNumberFormat="1" applyFont="1" applyBorder="1" applyAlignment="1">
      <alignment horizontal="center" vertical="center"/>
    </xf>
    <xf numFmtId="166" fontId="8" fillId="0" borderId="15" xfId="2" applyNumberFormat="1" applyFont="1" applyBorder="1" applyAlignment="1">
      <alignment horizontal="center" vertical="center"/>
    </xf>
    <xf numFmtId="166" fontId="8" fillId="0" borderId="16" xfId="2" applyNumberFormat="1" applyFont="1" applyBorder="1" applyAlignment="1">
      <alignment horizontal="center" vertical="center"/>
    </xf>
    <xf numFmtId="166" fontId="9" fillId="4" borderId="17" xfId="2" applyNumberFormat="1" applyFont="1" applyFill="1" applyBorder="1" applyAlignment="1">
      <alignment horizontal="center" vertical="center"/>
    </xf>
    <xf numFmtId="166" fontId="9" fillId="4" borderId="9" xfId="2" applyNumberFormat="1" applyFont="1" applyFill="1" applyBorder="1" applyAlignment="1">
      <alignment horizontal="center" vertical="center"/>
    </xf>
    <xf numFmtId="166" fontId="9" fillId="4" borderId="18" xfId="2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right"/>
    </xf>
    <xf numFmtId="166" fontId="7" fillId="5" borderId="13" xfId="2" applyNumberFormat="1" applyFont="1" applyFill="1" applyBorder="1" applyAlignment="1">
      <alignment horizontal="center" vertical="center"/>
    </xf>
    <xf numFmtId="166" fontId="7" fillId="5" borderId="10" xfId="2" applyNumberFormat="1" applyFont="1" applyFill="1" applyBorder="1" applyAlignment="1">
      <alignment horizontal="center" vertical="center"/>
    </xf>
    <xf numFmtId="166" fontId="7" fillId="5" borderId="14" xfId="2" applyNumberFormat="1" applyFont="1" applyFill="1" applyBorder="1" applyAlignment="1">
      <alignment horizontal="center" vertical="center"/>
    </xf>
    <xf numFmtId="166" fontId="7" fillId="4" borderId="15" xfId="2" applyNumberFormat="1" applyFont="1" applyFill="1" applyBorder="1" applyAlignment="1">
      <alignment horizontal="center" vertical="center"/>
    </xf>
    <xf numFmtId="166" fontId="7" fillId="0" borderId="0" xfId="2" applyNumberFormat="1" applyFont="1" applyAlignment="1">
      <alignment horizontal="center" vertical="center"/>
    </xf>
    <xf numFmtId="166" fontId="7" fillId="0" borderId="16" xfId="2" applyNumberFormat="1" applyFont="1" applyBorder="1" applyAlignment="1">
      <alignment horizontal="center" vertical="center"/>
    </xf>
    <xf numFmtId="166" fontId="7" fillId="0" borderId="17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166" fontId="7" fillId="0" borderId="18" xfId="2" applyNumberFormat="1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166" fontId="8" fillId="0" borderId="0" xfId="2" applyNumberFormat="1" applyFont="1"/>
    <xf numFmtId="166" fontId="12" fillId="0" borderId="0" xfId="2" applyNumberFormat="1" applyFont="1" applyAlignment="1">
      <alignment horizontal="center" vertical="center"/>
    </xf>
    <xf numFmtId="0" fontId="13" fillId="0" borderId="0" xfId="0" applyFont="1"/>
    <xf numFmtId="0" fontId="10" fillId="0" borderId="0" xfId="0" applyFont="1" applyAlignment="1">
      <alignment wrapText="1"/>
    </xf>
    <xf numFmtId="166" fontId="10" fillId="0" borderId="0" xfId="2" applyNumberFormat="1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8" fillId="0" borderId="0" xfId="3" applyAlignment="1">
      <alignment vertical="center"/>
    </xf>
    <xf numFmtId="166" fontId="8" fillId="6" borderId="0" xfId="2" applyNumberFormat="1" applyFont="1" applyFill="1" applyAlignment="1">
      <alignment horizontal="center" vertical="center"/>
    </xf>
    <xf numFmtId="166" fontId="7" fillId="0" borderId="0" xfId="2" applyNumberFormat="1" applyFont="1" applyFill="1" applyAlignment="1">
      <alignment horizontal="center" vertical="center"/>
    </xf>
    <xf numFmtId="0" fontId="15" fillId="0" borderId="0" xfId="0" applyFont="1"/>
    <xf numFmtId="166" fontId="8" fillId="0" borderId="0" xfId="2" applyNumberFormat="1" applyFont="1" applyFill="1" applyAlignment="1">
      <alignment horizontal="center" vertical="center"/>
    </xf>
    <xf numFmtId="0" fontId="8" fillId="2" borderId="0" xfId="0" applyFont="1" applyFill="1"/>
    <xf numFmtId="0" fontId="16" fillId="0" borderId="0" xfId="0" applyFont="1"/>
    <xf numFmtId="3" fontId="17" fillId="0" borderId="0" xfId="0" applyNumberFormat="1" applyFont="1" applyAlignment="1">
      <alignment horizontal="right"/>
    </xf>
    <xf numFmtId="3" fontId="17" fillId="0" borderId="0" xfId="0" applyNumberFormat="1" applyFont="1"/>
    <xf numFmtId="3" fontId="17" fillId="2" borderId="0" xfId="0" applyNumberFormat="1" applyFont="1" applyFill="1"/>
    <xf numFmtId="0" fontId="18" fillId="0" borderId="0" xfId="0" applyFont="1"/>
    <xf numFmtId="0" fontId="19" fillId="0" borderId="0" xfId="0" applyFont="1"/>
    <xf numFmtId="3" fontId="6" fillId="0" borderId="0" xfId="0" applyNumberFormat="1" applyFont="1" applyAlignment="1">
      <alignment horizontal="right"/>
    </xf>
    <xf numFmtId="3" fontId="6" fillId="0" borderId="14" xfId="0" applyNumberFormat="1" applyFont="1" applyBorder="1"/>
    <xf numFmtId="3" fontId="6" fillId="0" borderId="16" xfId="0" applyNumberFormat="1" applyFont="1" applyBorder="1"/>
    <xf numFmtId="3" fontId="6" fillId="0" borderId="18" xfId="0" applyNumberFormat="1" applyFont="1" applyBorder="1"/>
    <xf numFmtId="0" fontId="20" fillId="0" borderId="0" xfId="0" applyFont="1"/>
    <xf numFmtId="3" fontId="21" fillId="0" borderId="0" xfId="0" applyNumberFormat="1" applyFont="1" applyAlignment="1">
      <alignment horizontal="right"/>
    </xf>
    <xf numFmtId="3" fontId="21" fillId="0" borderId="0" xfId="0" applyNumberFormat="1" applyFont="1"/>
    <xf numFmtId="3" fontId="6" fillId="0" borderId="0" xfId="0" applyNumberFormat="1" applyFont="1"/>
    <xf numFmtId="3" fontId="8" fillId="0" borderId="0" xfId="0" applyNumberFormat="1" applyFont="1"/>
    <xf numFmtId="9" fontId="0" fillId="0" borderId="0" xfId="1" applyFont="1"/>
    <xf numFmtId="164" fontId="17" fillId="0" borderId="0" xfId="0" applyNumberFormat="1" applyFont="1" applyAlignment="1">
      <alignment horizontal="right"/>
    </xf>
    <xf numFmtId="164" fontId="8" fillId="0" borderId="0" xfId="0" applyNumberFormat="1" applyFont="1"/>
    <xf numFmtId="164" fontId="17" fillId="0" borderId="13" xfId="0" applyNumberFormat="1" applyFont="1" applyBorder="1" applyAlignment="1">
      <alignment horizontal="right"/>
    </xf>
    <xf numFmtId="164" fontId="17" fillId="0" borderId="15" xfId="0" applyNumberFormat="1" applyFont="1" applyBorder="1" applyAlignment="1">
      <alignment horizontal="right"/>
    </xf>
    <xf numFmtId="164" fontId="17" fillId="0" borderId="17" xfId="0" applyNumberFormat="1" applyFont="1" applyBorder="1" applyAlignment="1">
      <alignment horizontal="right"/>
    </xf>
    <xf numFmtId="165" fontId="0" fillId="0" borderId="0" xfId="0" applyNumberFormat="1"/>
    <xf numFmtId="9" fontId="0" fillId="0" borderId="0" xfId="0" applyNumberFormat="1"/>
  </cellXfs>
  <cellStyles count="4">
    <cellStyle name="Comma" xfId="2" builtinId="3"/>
    <cellStyle name="Normal" xfId="0" builtinId="0"/>
    <cellStyle name="Normal 2" xfId="3" xr:uid="{7989EBD5-715A-4019-95EF-6EA0F1A9807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26"/>
  <sheetViews>
    <sheetView tabSelected="1" workbookViewId="0">
      <selection activeCell="I27" sqref="I27"/>
    </sheetView>
  </sheetViews>
  <sheetFormatPr defaultRowHeight="15" x14ac:dyDescent="0.25"/>
  <cols>
    <col min="2" max="2" width="25.7109375" customWidth="1"/>
    <col min="3" max="3" width="11.140625" bestFit="1" customWidth="1"/>
    <col min="7" max="7" width="23.42578125" bestFit="1" customWidth="1"/>
  </cols>
  <sheetData>
    <row r="2" spans="2:9" ht="15.75" thickBot="1" x14ac:dyDescent="0.3">
      <c r="B2" s="26" t="s">
        <v>1</v>
      </c>
      <c r="C2" s="25" t="s">
        <v>7</v>
      </c>
      <c r="D2" s="25"/>
      <c r="E2" s="10"/>
      <c r="G2" s="1" t="s">
        <v>24</v>
      </c>
      <c r="H2" s="20"/>
      <c r="I2" s="10"/>
    </row>
    <row r="3" spans="2:9" x14ac:dyDescent="0.25">
      <c r="B3" s="22"/>
      <c r="C3" s="23" t="s">
        <v>8</v>
      </c>
      <c r="D3" s="23"/>
      <c r="E3" s="12"/>
      <c r="G3" s="2" t="s">
        <v>17</v>
      </c>
      <c r="H3" s="9">
        <v>40000</v>
      </c>
      <c r="I3" s="12"/>
    </row>
    <row r="4" spans="2:9" x14ac:dyDescent="0.25">
      <c r="B4" s="2"/>
      <c r="E4" s="12"/>
      <c r="G4" s="2" t="s">
        <v>18</v>
      </c>
      <c r="H4">
        <v>20</v>
      </c>
      <c r="I4" s="12"/>
    </row>
    <row r="5" spans="2:9" x14ac:dyDescent="0.25">
      <c r="B5" s="2" t="s">
        <v>5</v>
      </c>
      <c r="C5" s="4">
        <v>15</v>
      </c>
      <c r="E5" s="12"/>
      <c r="G5" s="2"/>
      <c r="I5" s="12"/>
    </row>
    <row r="6" spans="2:9" x14ac:dyDescent="0.25">
      <c r="B6" s="2" t="s">
        <v>6</v>
      </c>
      <c r="C6" s="4">
        <v>10</v>
      </c>
      <c r="D6" t="s">
        <v>13</v>
      </c>
      <c r="E6" s="12"/>
      <c r="G6" s="2" t="s">
        <v>19</v>
      </c>
      <c r="H6" s="4">
        <f>+H3/H4</f>
        <v>2000</v>
      </c>
      <c r="I6" s="12"/>
    </row>
    <row r="7" spans="2:9" x14ac:dyDescent="0.25">
      <c r="B7" s="2" t="s">
        <v>1</v>
      </c>
      <c r="C7" s="4">
        <f>+C5-C6</f>
        <v>5</v>
      </c>
      <c r="E7" s="12"/>
      <c r="G7" s="2"/>
      <c r="H7" s="4"/>
      <c r="I7" s="12"/>
    </row>
    <row r="8" spans="2:9" x14ac:dyDescent="0.25">
      <c r="B8" s="2"/>
      <c r="C8" s="4"/>
      <c r="E8" s="12"/>
      <c r="G8" s="2" t="s">
        <v>20</v>
      </c>
      <c r="H8" s="4">
        <f>+H6/33.3333%</f>
        <v>6000.0060000060002</v>
      </c>
      <c r="I8" s="12"/>
    </row>
    <row r="9" spans="2:9" x14ac:dyDescent="0.25">
      <c r="B9" s="2" t="s">
        <v>4</v>
      </c>
      <c r="C9" s="7">
        <f>+C7/C5</f>
        <v>0.33333333333333331</v>
      </c>
      <c r="E9" s="12"/>
      <c r="G9" s="3" t="s">
        <v>21</v>
      </c>
      <c r="H9" s="6">
        <f>+H8*5</f>
        <v>30000.030000030001</v>
      </c>
      <c r="I9" s="14"/>
    </row>
    <row r="10" spans="2:9" x14ac:dyDescent="0.25">
      <c r="B10" s="2"/>
      <c r="C10" s="4"/>
      <c r="E10" s="12"/>
    </row>
    <row r="11" spans="2:9" x14ac:dyDescent="0.25">
      <c r="B11" s="3" t="s">
        <v>2</v>
      </c>
      <c r="C11" s="6">
        <v>40000</v>
      </c>
      <c r="D11" s="13"/>
      <c r="E11" s="14"/>
    </row>
    <row r="12" spans="2:9" x14ac:dyDescent="0.25">
      <c r="C12" s="4"/>
    </row>
    <row r="13" spans="2:9" ht="15.75" thickBot="1" x14ac:dyDescent="0.3">
      <c r="B13" s="26" t="s">
        <v>9</v>
      </c>
      <c r="C13" s="24" t="s">
        <v>2</v>
      </c>
      <c r="D13" s="24"/>
      <c r="E13" s="10"/>
    </row>
    <row r="14" spans="2:9" x14ac:dyDescent="0.25">
      <c r="B14" s="22"/>
      <c r="C14" s="23" t="s">
        <v>4</v>
      </c>
      <c r="D14" s="23"/>
      <c r="E14" s="12"/>
      <c r="G14" s="19" t="s">
        <v>14</v>
      </c>
      <c r="H14" s="20"/>
      <c r="I14" s="10"/>
    </row>
    <row r="15" spans="2:9" x14ac:dyDescent="0.25">
      <c r="B15" s="11"/>
      <c r="C15" s="15"/>
      <c r="D15" s="15"/>
      <c r="E15" s="12"/>
      <c r="G15" s="2" t="s">
        <v>5</v>
      </c>
      <c r="H15" s="4">
        <v>250</v>
      </c>
      <c r="I15" s="5">
        <f>+H15</f>
        <v>250</v>
      </c>
    </row>
    <row r="16" spans="2:9" ht="15.75" thickBot="1" x14ac:dyDescent="0.3">
      <c r="B16" s="22" t="s">
        <v>10</v>
      </c>
      <c r="C16" s="8">
        <f>+C11</f>
        <v>40000</v>
      </c>
      <c r="E16" s="12"/>
      <c r="G16" s="2" t="s">
        <v>15</v>
      </c>
      <c r="H16" s="4">
        <v>50</v>
      </c>
      <c r="I16" s="12">
        <v>0</v>
      </c>
    </row>
    <row r="17" spans="2:9" x14ac:dyDescent="0.25">
      <c r="B17" s="22"/>
      <c r="C17" s="16">
        <f>+C9</f>
        <v>0.33333333333333331</v>
      </c>
      <c r="E17" s="12"/>
      <c r="G17" s="2" t="s">
        <v>16</v>
      </c>
      <c r="H17" s="4">
        <f>+H15-H16</f>
        <v>200</v>
      </c>
      <c r="I17" s="5">
        <f>+I15-I16</f>
        <v>250</v>
      </c>
    </row>
    <row r="18" spans="2:9" x14ac:dyDescent="0.25">
      <c r="B18" s="2"/>
      <c r="E18" s="12"/>
      <c r="G18" s="2"/>
      <c r="H18" s="4"/>
      <c r="I18" s="12"/>
    </row>
    <row r="19" spans="2:9" x14ac:dyDescent="0.25">
      <c r="B19" s="17" t="s">
        <v>11</v>
      </c>
      <c r="C19" s="18">
        <f>+C16/C17</f>
        <v>120000</v>
      </c>
      <c r="D19" s="13"/>
      <c r="E19" s="14"/>
      <c r="G19" s="2" t="s">
        <v>4</v>
      </c>
      <c r="H19" s="7">
        <f>+H17/H15</f>
        <v>0.8</v>
      </c>
      <c r="I19" s="21">
        <f>+I17/I15</f>
        <v>1</v>
      </c>
    </row>
    <row r="20" spans="2:9" x14ac:dyDescent="0.25">
      <c r="G20" s="2"/>
      <c r="H20" s="4"/>
      <c r="I20" s="12"/>
    </row>
    <row r="21" spans="2:9" x14ac:dyDescent="0.25">
      <c r="B21" s="19" t="s">
        <v>12</v>
      </c>
      <c r="C21" s="20"/>
      <c r="D21" s="20"/>
      <c r="E21" s="10"/>
      <c r="G21" s="3" t="s">
        <v>10</v>
      </c>
      <c r="H21" s="6">
        <v>50000</v>
      </c>
      <c r="I21" s="14">
        <v>40000</v>
      </c>
    </row>
    <row r="22" spans="2:9" x14ac:dyDescent="0.25">
      <c r="B22" s="2" t="s">
        <v>5</v>
      </c>
      <c r="C22" s="4">
        <v>120000</v>
      </c>
      <c r="E22" s="12"/>
    </row>
    <row r="23" spans="2:9" x14ac:dyDescent="0.25">
      <c r="B23" s="2" t="s">
        <v>6</v>
      </c>
      <c r="C23" s="4">
        <v>80000</v>
      </c>
      <c r="D23" t="s">
        <v>13</v>
      </c>
      <c r="E23" s="12"/>
    </row>
    <row r="24" spans="2:9" x14ac:dyDescent="0.25">
      <c r="B24" s="2" t="s">
        <v>1</v>
      </c>
      <c r="C24" s="4">
        <f>+C22-C23</f>
        <v>40000</v>
      </c>
      <c r="E24" s="12"/>
    </row>
    <row r="25" spans="2:9" x14ac:dyDescent="0.25">
      <c r="B25" s="2" t="str">
        <f>+B11</f>
        <v>Operating expenses</v>
      </c>
      <c r="C25" s="4">
        <f>+C11</f>
        <v>40000</v>
      </c>
      <c r="E25" s="12"/>
    </row>
    <row r="26" spans="2:9" x14ac:dyDescent="0.25">
      <c r="B26" s="3" t="s">
        <v>3</v>
      </c>
      <c r="C26" s="18">
        <v>0</v>
      </c>
      <c r="D26" s="13"/>
      <c r="E26" s="14"/>
    </row>
  </sheetData>
  <mergeCells count="7">
    <mergeCell ref="B16:B17"/>
    <mergeCell ref="C14:D14"/>
    <mergeCell ref="C13:D13"/>
    <mergeCell ref="C3:D3"/>
    <mergeCell ref="C2:D2"/>
    <mergeCell ref="B2:B3"/>
    <mergeCell ref="B13:B1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8"/>
  <sheetViews>
    <sheetView workbookViewId="0">
      <selection activeCell="E19" sqref="E19"/>
    </sheetView>
  </sheetViews>
  <sheetFormatPr defaultRowHeight="15" x14ac:dyDescent="0.25"/>
  <cols>
    <col min="2" max="2" width="24.28515625" customWidth="1"/>
    <col min="3" max="3" width="10.140625" bestFit="1" customWidth="1"/>
  </cols>
  <sheetData>
    <row r="2" spans="2:3" x14ac:dyDescent="0.25">
      <c r="B2" t="s">
        <v>17</v>
      </c>
      <c r="C2" s="9">
        <v>40000</v>
      </c>
    </row>
    <row r="3" spans="2:3" x14ac:dyDescent="0.25">
      <c r="B3" t="s">
        <v>18</v>
      </c>
      <c r="C3">
        <v>20</v>
      </c>
    </row>
    <row r="5" spans="2:3" x14ac:dyDescent="0.25">
      <c r="B5" t="s">
        <v>19</v>
      </c>
      <c r="C5" s="4">
        <f>+C2/C3</f>
        <v>2000</v>
      </c>
    </row>
    <row r="6" spans="2:3" x14ac:dyDescent="0.25">
      <c r="C6" s="4"/>
    </row>
    <row r="7" spans="2:3" x14ac:dyDescent="0.25">
      <c r="B7" t="s">
        <v>20</v>
      </c>
      <c r="C7" s="4">
        <f>+C5/33.3333%</f>
        <v>6000.0060000060002</v>
      </c>
    </row>
    <row r="8" spans="2:3" x14ac:dyDescent="0.25">
      <c r="B8" t="s">
        <v>21</v>
      </c>
      <c r="C8" s="4">
        <f>+C7*5</f>
        <v>30000.030000030001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0"/>
  <sheetViews>
    <sheetView workbookViewId="0">
      <selection activeCell="H25" sqref="H25"/>
    </sheetView>
  </sheetViews>
  <sheetFormatPr defaultRowHeight="15" x14ac:dyDescent="0.25"/>
  <cols>
    <col min="2" max="2" width="24.7109375" bestFit="1" customWidth="1"/>
    <col min="3" max="3" width="12.5703125" bestFit="1" customWidth="1"/>
    <col min="4" max="5" width="13.7109375" bestFit="1" customWidth="1"/>
  </cols>
  <sheetData>
    <row r="3" spans="2:5" x14ac:dyDescent="0.25">
      <c r="C3">
        <v>2015</v>
      </c>
      <c r="D3">
        <v>2016</v>
      </c>
      <c r="E3">
        <v>2017</v>
      </c>
    </row>
    <row r="4" spans="2:5" x14ac:dyDescent="0.25">
      <c r="B4" t="s">
        <v>22</v>
      </c>
      <c r="C4" s="4">
        <v>8154345</v>
      </c>
      <c r="D4" s="4">
        <v>14052890</v>
      </c>
      <c r="E4" s="4">
        <v>19965266</v>
      </c>
    </row>
    <row r="5" spans="2:5" x14ac:dyDescent="0.25">
      <c r="B5" t="s">
        <v>23</v>
      </c>
      <c r="C5" s="4">
        <v>228452</v>
      </c>
      <c r="D5" s="4">
        <v>323567</v>
      </c>
      <c r="E5" s="4">
        <v>462822</v>
      </c>
    </row>
    <row r="8" spans="2:5" x14ac:dyDescent="0.25">
      <c r="C8">
        <v>2021</v>
      </c>
      <c r="D8">
        <v>2022</v>
      </c>
      <c r="E8">
        <v>2023</v>
      </c>
    </row>
    <row r="9" spans="2:5" x14ac:dyDescent="0.25">
      <c r="B9" t="s">
        <v>0</v>
      </c>
      <c r="C9" s="4">
        <v>2605539</v>
      </c>
      <c r="D9" s="4">
        <v>6004745</v>
      </c>
      <c r="E9" s="4">
        <v>12121177</v>
      </c>
    </row>
    <row r="10" spans="2:5" x14ac:dyDescent="0.25">
      <c r="B10" t="s">
        <v>23</v>
      </c>
      <c r="C10" s="4">
        <v>13528</v>
      </c>
      <c r="D10" s="4">
        <v>47348</v>
      </c>
      <c r="E10" s="4">
        <v>184557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D458-F6AD-47BC-946D-130684474BA2}">
  <dimension ref="B3:BG71"/>
  <sheetViews>
    <sheetView topLeftCell="A48" workbookViewId="0">
      <selection activeCell="B73" sqref="B73"/>
    </sheetView>
  </sheetViews>
  <sheetFormatPr defaultRowHeight="15" x14ac:dyDescent="0.25"/>
  <cols>
    <col min="1" max="1" width="4.28515625" customWidth="1"/>
    <col min="2" max="2" width="35.85546875" customWidth="1"/>
    <col min="3" max="3" width="12" customWidth="1"/>
    <col min="4" max="6" width="10.7109375" customWidth="1"/>
    <col min="7" max="7" width="9.7109375" customWidth="1"/>
    <col min="8" max="9" width="10.140625" customWidth="1"/>
    <col min="10" max="10" width="10.28515625" customWidth="1"/>
    <col min="11" max="12" width="10.7109375" customWidth="1"/>
    <col min="13" max="13" width="9.7109375" customWidth="1"/>
    <col min="14" max="15" width="10.140625" customWidth="1"/>
    <col min="16" max="16" width="1.7109375" customWidth="1"/>
    <col min="17" max="17" width="5.5703125" customWidth="1"/>
    <col min="18" max="18" width="10.5703125" customWidth="1"/>
    <col min="19" max="19" width="1.7109375" customWidth="1"/>
    <col min="257" max="257" width="4.28515625" customWidth="1"/>
    <col min="258" max="258" width="35.85546875" customWidth="1"/>
    <col min="259" max="259" width="12" customWidth="1"/>
    <col min="260" max="262" width="10.7109375" customWidth="1"/>
    <col min="263" max="263" width="9.7109375" customWidth="1"/>
    <col min="264" max="265" width="10.140625" customWidth="1"/>
    <col min="266" max="266" width="10.28515625" customWidth="1"/>
    <col min="267" max="268" width="10.7109375" customWidth="1"/>
    <col min="269" max="269" width="9.7109375" customWidth="1"/>
    <col min="270" max="271" width="10.140625" customWidth="1"/>
    <col min="272" max="272" width="1.7109375" customWidth="1"/>
    <col min="273" max="273" width="5.5703125" customWidth="1"/>
    <col min="274" max="274" width="10.5703125" customWidth="1"/>
    <col min="275" max="275" width="1.7109375" customWidth="1"/>
    <col min="513" max="513" width="4.28515625" customWidth="1"/>
    <col min="514" max="514" width="35.85546875" customWidth="1"/>
    <col min="515" max="515" width="12" customWidth="1"/>
    <col min="516" max="518" width="10.7109375" customWidth="1"/>
    <col min="519" max="519" width="9.7109375" customWidth="1"/>
    <col min="520" max="521" width="10.140625" customWidth="1"/>
    <col min="522" max="522" width="10.28515625" customWidth="1"/>
    <col min="523" max="524" width="10.7109375" customWidth="1"/>
    <col min="525" max="525" width="9.7109375" customWidth="1"/>
    <col min="526" max="527" width="10.140625" customWidth="1"/>
    <col min="528" max="528" width="1.7109375" customWidth="1"/>
    <col min="529" max="529" width="5.5703125" customWidth="1"/>
    <col min="530" max="530" width="10.5703125" customWidth="1"/>
    <col min="531" max="531" width="1.7109375" customWidth="1"/>
    <col min="769" max="769" width="4.28515625" customWidth="1"/>
    <col min="770" max="770" width="35.85546875" customWidth="1"/>
    <col min="771" max="771" width="12" customWidth="1"/>
    <col min="772" max="774" width="10.7109375" customWidth="1"/>
    <col min="775" max="775" width="9.7109375" customWidth="1"/>
    <col min="776" max="777" width="10.140625" customWidth="1"/>
    <col min="778" max="778" width="10.28515625" customWidth="1"/>
    <col min="779" max="780" width="10.7109375" customWidth="1"/>
    <col min="781" max="781" width="9.7109375" customWidth="1"/>
    <col min="782" max="783" width="10.140625" customWidth="1"/>
    <col min="784" max="784" width="1.7109375" customWidth="1"/>
    <col min="785" max="785" width="5.5703125" customWidth="1"/>
    <col min="786" max="786" width="10.5703125" customWidth="1"/>
    <col min="787" max="787" width="1.7109375" customWidth="1"/>
    <col min="1025" max="1025" width="4.28515625" customWidth="1"/>
    <col min="1026" max="1026" width="35.85546875" customWidth="1"/>
    <col min="1027" max="1027" width="12" customWidth="1"/>
    <col min="1028" max="1030" width="10.7109375" customWidth="1"/>
    <col min="1031" max="1031" width="9.7109375" customWidth="1"/>
    <col min="1032" max="1033" width="10.140625" customWidth="1"/>
    <col min="1034" max="1034" width="10.28515625" customWidth="1"/>
    <col min="1035" max="1036" width="10.7109375" customWidth="1"/>
    <col min="1037" max="1037" width="9.7109375" customWidth="1"/>
    <col min="1038" max="1039" width="10.140625" customWidth="1"/>
    <col min="1040" max="1040" width="1.7109375" customWidth="1"/>
    <col min="1041" max="1041" width="5.5703125" customWidth="1"/>
    <col min="1042" max="1042" width="10.5703125" customWidth="1"/>
    <col min="1043" max="1043" width="1.7109375" customWidth="1"/>
    <col min="1281" max="1281" width="4.28515625" customWidth="1"/>
    <col min="1282" max="1282" width="35.85546875" customWidth="1"/>
    <col min="1283" max="1283" width="12" customWidth="1"/>
    <col min="1284" max="1286" width="10.7109375" customWidth="1"/>
    <col min="1287" max="1287" width="9.7109375" customWidth="1"/>
    <col min="1288" max="1289" width="10.140625" customWidth="1"/>
    <col min="1290" max="1290" width="10.28515625" customWidth="1"/>
    <col min="1291" max="1292" width="10.7109375" customWidth="1"/>
    <col min="1293" max="1293" width="9.7109375" customWidth="1"/>
    <col min="1294" max="1295" width="10.140625" customWidth="1"/>
    <col min="1296" max="1296" width="1.7109375" customWidth="1"/>
    <col min="1297" max="1297" width="5.5703125" customWidth="1"/>
    <col min="1298" max="1298" width="10.5703125" customWidth="1"/>
    <col min="1299" max="1299" width="1.7109375" customWidth="1"/>
    <col min="1537" max="1537" width="4.28515625" customWidth="1"/>
    <col min="1538" max="1538" width="35.85546875" customWidth="1"/>
    <col min="1539" max="1539" width="12" customWidth="1"/>
    <col min="1540" max="1542" width="10.7109375" customWidth="1"/>
    <col min="1543" max="1543" width="9.7109375" customWidth="1"/>
    <col min="1544" max="1545" width="10.140625" customWidth="1"/>
    <col min="1546" max="1546" width="10.28515625" customWidth="1"/>
    <col min="1547" max="1548" width="10.7109375" customWidth="1"/>
    <col min="1549" max="1549" width="9.7109375" customWidth="1"/>
    <col min="1550" max="1551" width="10.140625" customWidth="1"/>
    <col min="1552" max="1552" width="1.7109375" customWidth="1"/>
    <col min="1553" max="1553" width="5.5703125" customWidth="1"/>
    <col min="1554" max="1554" width="10.5703125" customWidth="1"/>
    <col min="1555" max="1555" width="1.7109375" customWidth="1"/>
    <col min="1793" max="1793" width="4.28515625" customWidth="1"/>
    <col min="1794" max="1794" width="35.85546875" customWidth="1"/>
    <col min="1795" max="1795" width="12" customWidth="1"/>
    <col min="1796" max="1798" width="10.7109375" customWidth="1"/>
    <col min="1799" max="1799" width="9.7109375" customWidth="1"/>
    <col min="1800" max="1801" width="10.140625" customWidth="1"/>
    <col min="1802" max="1802" width="10.28515625" customWidth="1"/>
    <col min="1803" max="1804" width="10.7109375" customWidth="1"/>
    <col min="1805" max="1805" width="9.7109375" customWidth="1"/>
    <col min="1806" max="1807" width="10.140625" customWidth="1"/>
    <col min="1808" max="1808" width="1.7109375" customWidth="1"/>
    <col min="1809" max="1809" width="5.5703125" customWidth="1"/>
    <col min="1810" max="1810" width="10.5703125" customWidth="1"/>
    <col min="1811" max="1811" width="1.7109375" customWidth="1"/>
    <col min="2049" max="2049" width="4.28515625" customWidth="1"/>
    <col min="2050" max="2050" width="35.85546875" customWidth="1"/>
    <col min="2051" max="2051" width="12" customWidth="1"/>
    <col min="2052" max="2054" width="10.7109375" customWidth="1"/>
    <col min="2055" max="2055" width="9.7109375" customWidth="1"/>
    <col min="2056" max="2057" width="10.140625" customWidth="1"/>
    <col min="2058" max="2058" width="10.28515625" customWidth="1"/>
    <col min="2059" max="2060" width="10.7109375" customWidth="1"/>
    <col min="2061" max="2061" width="9.7109375" customWidth="1"/>
    <col min="2062" max="2063" width="10.140625" customWidth="1"/>
    <col min="2064" max="2064" width="1.7109375" customWidth="1"/>
    <col min="2065" max="2065" width="5.5703125" customWidth="1"/>
    <col min="2066" max="2066" width="10.5703125" customWidth="1"/>
    <col min="2067" max="2067" width="1.7109375" customWidth="1"/>
    <col min="2305" max="2305" width="4.28515625" customWidth="1"/>
    <col min="2306" max="2306" width="35.85546875" customWidth="1"/>
    <col min="2307" max="2307" width="12" customWidth="1"/>
    <col min="2308" max="2310" width="10.7109375" customWidth="1"/>
    <col min="2311" max="2311" width="9.7109375" customWidth="1"/>
    <col min="2312" max="2313" width="10.140625" customWidth="1"/>
    <col min="2314" max="2314" width="10.28515625" customWidth="1"/>
    <col min="2315" max="2316" width="10.7109375" customWidth="1"/>
    <col min="2317" max="2317" width="9.7109375" customWidth="1"/>
    <col min="2318" max="2319" width="10.140625" customWidth="1"/>
    <col min="2320" max="2320" width="1.7109375" customWidth="1"/>
    <col min="2321" max="2321" width="5.5703125" customWidth="1"/>
    <col min="2322" max="2322" width="10.5703125" customWidth="1"/>
    <col min="2323" max="2323" width="1.7109375" customWidth="1"/>
    <col min="2561" max="2561" width="4.28515625" customWidth="1"/>
    <col min="2562" max="2562" width="35.85546875" customWidth="1"/>
    <col min="2563" max="2563" width="12" customWidth="1"/>
    <col min="2564" max="2566" width="10.7109375" customWidth="1"/>
    <col min="2567" max="2567" width="9.7109375" customWidth="1"/>
    <col min="2568" max="2569" width="10.140625" customWidth="1"/>
    <col min="2570" max="2570" width="10.28515625" customWidth="1"/>
    <col min="2571" max="2572" width="10.7109375" customWidth="1"/>
    <col min="2573" max="2573" width="9.7109375" customWidth="1"/>
    <col min="2574" max="2575" width="10.140625" customWidth="1"/>
    <col min="2576" max="2576" width="1.7109375" customWidth="1"/>
    <col min="2577" max="2577" width="5.5703125" customWidth="1"/>
    <col min="2578" max="2578" width="10.5703125" customWidth="1"/>
    <col min="2579" max="2579" width="1.7109375" customWidth="1"/>
    <col min="2817" max="2817" width="4.28515625" customWidth="1"/>
    <col min="2818" max="2818" width="35.85546875" customWidth="1"/>
    <col min="2819" max="2819" width="12" customWidth="1"/>
    <col min="2820" max="2822" width="10.7109375" customWidth="1"/>
    <col min="2823" max="2823" width="9.7109375" customWidth="1"/>
    <col min="2824" max="2825" width="10.140625" customWidth="1"/>
    <col min="2826" max="2826" width="10.28515625" customWidth="1"/>
    <col min="2827" max="2828" width="10.7109375" customWidth="1"/>
    <col min="2829" max="2829" width="9.7109375" customWidth="1"/>
    <col min="2830" max="2831" width="10.140625" customWidth="1"/>
    <col min="2832" max="2832" width="1.7109375" customWidth="1"/>
    <col min="2833" max="2833" width="5.5703125" customWidth="1"/>
    <col min="2834" max="2834" width="10.5703125" customWidth="1"/>
    <col min="2835" max="2835" width="1.7109375" customWidth="1"/>
    <col min="3073" max="3073" width="4.28515625" customWidth="1"/>
    <col min="3074" max="3074" width="35.85546875" customWidth="1"/>
    <col min="3075" max="3075" width="12" customWidth="1"/>
    <col min="3076" max="3078" width="10.7109375" customWidth="1"/>
    <col min="3079" max="3079" width="9.7109375" customWidth="1"/>
    <col min="3080" max="3081" width="10.140625" customWidth="1"/>
    <col min="3082" max="3082" width="10.28515625" customWidth="1"/>
    <col min="3083" max="3084" width="10.7109375" customWidth="1"/>
    <col min="3085" max="3085" width="9.7109375" customWidth="1"/>
    <col min="3086" max="3087" width="10.140625" customWidth="1"/>
    <col min="3088" max="3088" width="1.7109375" customWidth="1"/>
    <col min="3089" max="3089" width="5.5703125" customWidth="1"/>
    <col min="3090" max="3090" width="10.5703125" customWidth="1"/>
    <col min="3091" max="3091" width="1.7109375" customWidth="1"/>
    <col min="3329" max="3329" width="4.28515625" customWidth="1"/>
    <col min="3330" max="3330" width="35.85546875" customWidth="1"/>
    <col min="3331" max="3331" width="12" customWidth="1"/>
    <col min="3332" max="3334" width="10.7109375" customWidth="1"/>
    <col min="3335" max="3335" width="9.7109375" customWidth="1"/>
    <col min="3336" max="3337" width="10.140625" customWidth="1"/>
    <col min="3338" max="3338" width="10.28515625" customWidth="1"/>
    <col min="3339" max="3340" width="10.7109375" customWidth="1"/>
    <col min="3341" max="3341" width="9.7109375" customWidth="1"/>
    <col min="3342" max="3343" width="10.140625" customWidth="1"/>
    <col min="3344" max="3344" width="1.7109375" customWidth="1"/>
    <col min="3345" max="3345" width="5.5703125" customWidth="1"/>
    <col min="3346" max="3346" width="10.5703125" customWidth="1"/>
    <col min="3347" max="3347" width="1.7109375" customWidth="1"/>
    <col min="3585" max="3585" width="4.28515625" customWidth="1"/>
    <col min="3586" max="3586" width="35.85546875" customWidth="1"/>
    <col min="3587" max="3587" width="12" customWidth="1"/>
    <col min="3588" max="3590" width="10.7109375" customWidth="1"/>
    <col min="3591" max="3591" width="9.7109375" customWidth="1"/>
    <col min="3592" max="3593" width="10.140625" customWidth="1"/>
    <col min="3594" max="3594" width="10.28515625" customWidth="1"/>
    <col min="3595" max="3596" width="10.7109375" customWidth="1"/>
    <col min="3597" max="3597" width="9.7109375" customWidth="1"/>
    <col min="3598" max="3599" width="10.140625" customWidth="1"/>
    <col min="3600" max="3600" width="1.7109375" customWidth="1"/>
    <col min="3601" max="3601" width="5.5703125" customWidth="1"/>
    <col min="3602" max="3602" width="10.5703125" customWidth="1"/>
    <col min="3603" max="3603" width="1.7109375" customWidth="1"/>
    <col min="3841" max="3841" width="4.28515625" customWidth="1"/>
    <col min="3842" max="3842" width="35.85546875" customWidth="1"/>
    <col min="3843" max="3843" width="12" customWidth="1"/>
    <col min="3844" max="3846" width="10.7109375" customWidth="1"/>
    <col min="3847" max="3847" width="9.7109375" customWidth="1"/>
    <col min="3848" max="3849" width="10.140625" customWidth="1"/>
    <col min="3850" max="3850" width="10.28515625" customWidth="1"/>
    <col min="3851" max="3852" width="10.7109375" customWidth="1"/>
    <col min="3853" max="3853" width="9.7109375" customWidth="1"/>
    <col min="3854" max="3855" width="10.140625" customWidth="1"/>
    <col min="3856" max="3856" width="1.7109375" customWidth="1"/>
    <col min="3857" max="3857" width="5.5703125" customWidth="1"/>
    <col min="3858" max="3858" width="10.5703125" customWidth="1"/>
    <col min="3859" max="3859" width="1.7109375" customWidth="1"/>
    <col min="4097" max="4097" width="4.28515625" customWidth="1"/>
    <col min="4098" max="4098" width="35.85546875" customWidth="1"/>
    <col min="4099" max="4099" width="12" customWidth="1"/>
    <col min="4100" max="4102" width="10.7109375" customWidth="1"/>
    <col min="4103" max="4103" width="9.7109375" customWidth="1"/>
    <col min="4104" max="4105" width="10.140625" customWidth="1"/>
    <col min="4106" max="4106" width="10.28515625" customWidth="1"/>
    <col min="4107" max="4108" width="10.7109375" customWidth="1"/>
    <col min="4109" max="4109" width="9.7109375" customWidth="1"/>
    <col min="4110" max="4111" width="10.140625" customWidth="1"/>
    <col min="4112" max="4112" width="1.7109375" customWidth="1"/>
    <col min="4113" max="4113" width="5.5703125" customWidth="1"/>
    <col min="4114" max="4114" width="10.5703125" customWidth="1"/>
    <col min="4115" max="4115" width="1.7109375" customWidth="1"/>
    <col min="4353" max="4353" width="4.28515625" customWidth="1"/>
    <col min="4354" max="4354" width="35.85546875" customWidth="1"/>
    <col min="4355" max="4355" width="12" customWidth="1"/>
    <col min="4356" max="4358" width="10.7109375" customWidth="1"/>
    <col min="4359" max="4359" width="9.7109375" customWidth="1"/>
    <col min="4360" max="4361" width="10.140625" customWidth="1"/>
    <col min="4362" max="4362" width="10.28515625" customWidth="1"/>
    <col min="4363" max="4364" width="10.7109375" customWidth="1"/>
    <col min="4365" max="4365" width="9.7109375" customWidth="1"/>
    <col min="4366" max="4367" width="10.140625" customWidth="1"/>
    <col min="4368" max="4368" width="1.7109375" customWidth="1"/>
    <col min="4369" max="4369" width="5.5703125" customWidth="1"/>
    <col min="4370" max="4370" width="10.5703125" customWidth="1"/>
    <col min="4371" max="4371" width="1.7109375" customWidth="1"/>
    <col min="4609" max="4609" width="4.28515625" customWidth="1"/>
    <col min="4610" max="4610" width="35.85546875" customWidth="1"/>
    <col min="4611" max="4611" width="12" customWidth="1"/>
    <col min="4612" max="4614" width="10.7109375" customWidth="1"/>
    <col min="4615" max="4615" width="9.7109375" customWidth="1"/>
    <col min="4616" max="4617" width="10.140625" customWidth="1"/>
    <col min="4618" max="4618" width="10.28515625" customWidth="1"/>
    <col min="4619" max="4620" width="10.7109375" customWidth="1"/>
    <col min="4621" max="4621" width="9.7109375" customWidth="1"/>
    <col min="4622" max="4623" width="10.140625" customWidth="1"/>
    <col min="4624" max="4624" width="1.7109375" customWidth="1"/>
    <col min="4625" max="4625" width="5.5703125" customWidth="1"/>
    <col min="4626" max="4626" width="10.5703125" customWidth="1"/>
    <col min="4627" max="4627" width="1.7109375" customWidth="1"/>
    <col min="4865" max="4865" width="4.28515625" customWidth="1"/>
    <col min="4866" max="4866" width="35.85546875" customWidth="1"/>
    <col min="4867" max="4867" width="12" customWidth="1"/>
    <col min="4868" max="4870" width="10.7109375" customWidth="1"/>
    <col min="4871" max="4871" width="9.7109375" customWidth="1"/>
    <col min="4872" max="4873" width="10.140625" customWidth="1"/>
    <col min="4874" max="4874" width="10.28515625" customWidth="1"/>
    <col min="4875" max="4876" width="10.7109375" customWidth="1"/>
    <col min="4877" max="4877" width="9.7109375" customWidth="1"/>
    <col min="4878" max="4879" width="10.140625" customWidth="1"/>
    <col min="4880" max="4880" width="1.7109375" customWidth="1"/>
    <col min="4881" max="4881" width="5.5703125" customWidth="1"/>
    <col min="4882" max="4882" width="10.5703125" customWidth="1"/>
    <col min="4883" max="4883" width="1.7109375" customWidth="1"/>
    <col min="5121" max="5121" width="4.28515625" customWidth="1"/>
    <col min="5122" max="5122" width="35.85546875" customWidth="1"/>
    <col min="5123" max="5123" width="12" customWidth="1"/>
    <col min="5124" max="5126" width="10.7109375" customWidth="1"/>
    <col min="5127" max="5127" width="9.7109375" customWidth="1"/>
    <col min="5128" max="5129" width="10.140625" customWidth="1"/>
    <col min="5130" max="5130" width="10.28515625" customWidth="1"/>
    <col min="5131" max="5132" width="10.7109375" customWidth="1"/>
    <col min="5133" max="5133" width="9.7109375" customWidth="1"/>
    <col min="5134" max="5135" width="10.140625" customWidth="1"/>
    <col min="5136" max="5136" width="1.7109375" customWidth="1"/>
    <col min="5137" max="5137" width="5.5703125" customWidth="1"/>
    <col min="5138" max="5138" width="10.5703125" customWidth="1"/>
    <col min="5139" max="5139" width="1.7109375" customWidth="1"/>
    <col min="5377" max="5377" width="4.28515625" customWidth="1"/>
    <col min="5378" max="5378" width="35.85546875" customWidth="1"/>
    <col min="5379" max="5379" width="12" customWidth="1"/>
    <col min="5380" max="5382" width="10.7109375" customWidth="1"/>
    <col min="5383" max="5383" width="9.7109375" customWidth="1"/>
    <col min="5384" max="5385" width="10.140625" customWidth="1"/>
    <col min="5386" max="5386" width="10.28515625" customWidth="1"/>
    <col min="5387" max="5388" width="10.7109375" customWidth="1"/>
    <col min="5389" max="5389" width="9.7109375" customWidth="1"/>
    <col min="5390" max="5391" width="10.140625" customWidth="1"/>
    <col min="5392" max="5392" width="1.7109375" customWidth="1"/>
    <col min="5393" max="5393" width="5.5703125" customWidth="1"/>
    <col min="5394" max="5394" width="10.5703125" customWidth="1"/>
    <col min="5395" max="5395" width="1.7109375" customWidth="1"/>
    <col min="5633" max="5633" width="4.28515625" customWidth="1"/>
    <col min="5634" max="5634" width="35.85546875" customWidth="1"/>
    <col min="5635" max="5635" width="12" customWidth="1"/>
    <col min="5636" max="5638" width="10.7109375" customWidth="1"/>
    <col min="5639" max="5639" width="9.7109375" customWidth="1"/>
    <col min="5640" max="5641" width="10.140625" customWidth="1"/>
    <col min="5642" max="5642" width="10.28515625" customWidth="1"/>
    <col min="5643" max="5644" width="10.7109375" customWidth="1"/>
    <col min="5645" max="5645" width="9.7109375" customWidth="1"/>
    <col min="5646" max="5647" width="10.140625" customWidth="1"/>
    <col min="5648" max="5648" width="1.7109375" customWidth="1"/>
    <col min="5649" max="5649" width="5.5703125" customWidth="1"/>
    <col min="5650" max="5650" width="10.5703125" customWidth="1"/>
    <col min="5651" max="5651" width="1.7109375" customWidth="1"/>
    <col min="5889" max="5889" width="4.28515625" customWidth="1"/>
    <col min="5890" max="5890" width="35.85546875" customWidth="1"/>
    <col min="5891" max="5891" width="12" customWidth="1"/>
    <col min="5892" max="5894" width="10.7109375" customWidth="1"/>
    <col min="5895" max="5895" width="9.7109375" customWidth="1"/>
    <col min="5896" max="5897" width="10.140625" customWidth="1"/>
    <col min="5898" max="5898" width="10.28515625" customWidth="1"/>
    <col min="5899" max="5900" width="10.7109375" customWidth="1"/>
    <col min="5901" max="5901" width="9.7109375" customWidth="1"/>
    <col min="5902" max="5903" width="10.140625" customWidth="1"/>
    <col min="5904" max="5904" width="1.7109375" customWidth="1"/>
    <col min="5905" max="5905" width="5.5703125" customWidth="1"/>
    <col min="5906" max="5906" width="10.5703125" customWidth="1"/>
    <col min="5907" max="5907" width="1.7109375" customWidth="1"/>
    <col min="6145" max="6145" width="4.28515625" customWidth="1"/>
    <col min="6146" max="6146" width="35.85546875" customWidth="1"/>
    <col min="6147" max="6147" width="12" customWidth="1"/>
    <col min="6148" max="6150" width="10.7109375" customWidth="1"/>
    <col min="6151" max="6151" width="9.7109375" customWidth="1"/>
    <col min="6152" max="6153" width="10.140625" customWidth="1"/>
    <col min="6154" max="6154" width="10.28515625" customWidth="1"/>
    <col min="6155" max="6156" width="10.7109375" customWidth="1"/>
    <col min="6157" max="6157" width="9.7109375" customWidth="1"/>
    <col min="6158" max="6159" width="10.140625" customWidth="1"/>
    <col min="6160" max="6160" width="1.7109375" customWidth="1"/>
    <col min="6161" max="6161" width="5.5703125" customWidth="1"/>
    <col min="6162" max="6162" width="10.5703125" customWidth="1"/>
    <col min="6163" max="6163" width="1.7109375" customWidth="1"/>
    <col min="6401" max="6401" width="4.28515625" customWidth="1"/>
    <col min="6402" max="6402" width="35.85546875" customWidth="1"/>
    <col min="6403" max="6403" width="12" customWidth="1"/>
    <col min="6404" max="6406" width="10.7109375" customWidth="1"/>
    <col min="6407" max="6407" width="9.7109375" customWidth="1"/>
    <col min="6408" max="6409" width="10.140625" customWidth="1"/>
    <col min="6410" max="6410" width="10.28515625" customWidth="1"/>
    <col min="6411" max="6412" width="10.7109375" customWidth="1"/>
    <col min="6413" max="6413" width="9.7109375" customWidth="1"/>
    <col min="6414" max="6415" width="10.140625" customWidth="1"/>
    <col min="6416" max="6416" width="1.7109375" customWidth="1"/>
    <col min="6417" max="6417" width="5.5703125" customWidth="1"/>
    <col min="6418" max="6418" width="10.5703125" customWidth="1"/>
    <col min="6419" max="6419" width="1.7109375" customWidth="1"/>
    <col min="6657" max="6657" width="4.28515625" customWidth="1"/>
    <col min="6658" max="6658" width="35.85546875" customWidth="1"/>
    <col min="6659" max="6659" width="12" customWidth="1"/>
    <col min="6660" max="6662" width="10.7109375" customWidth="1"/>
    <col min="6663" max="6663" width="9.7109375" customWidth="1"/>
    <col min="6664" max="6665" width="10.140625" customWidth="1"/>
    <col min="6666" max="6666" width="10.28515625" customWidth="1"/>
    <col min="6667" max="6668" width="10.7109375" customWidth="1"/>
    <col min="6669" max="6669" width="9.7109375" customWidth="1"/>
    <col min="6670" max="6671" width="10.140625" customWidth="1"/>
    <col min="6672" max="6672" width="1.7109375" customWidth="1"/>
    <col min="6673" max="6673" width="5.5703125" customWidth="1"/>
    <col min="6674" max="6674" width="10.5703125" customWidth="1"/>
    <col min="6675" max="6675" width="1.7109375" customWidth="1"/>
    <col min="6913" max="6913" width="4.28515625" customWidth="1"/>
    <col min="6914" max="6914" width="35.85546875" customWidth="1"/>
    <col min="6915" max="6915" width="12" customWidth="1"/>
    <col min="6916" max="6918" width="10.7109375" customWidth="1"/>
    <col min="6919" max="6919" width="9.7109375" customWidth="1"/>
    <col min="6920" max="6921" width="10.140625" customWidth="1"/>
    <col min="6922" max="6922" width="10.28515625" customWidth="1"/>
    <col min="6923" max="6924" width="10.7109375" customWidth="1"/>
    <col min="6925" max="6925" width="9.7109375" customWidth="1"/>
    <col min="6926" max="6927" width="10.140625" customWidth="1"/>
    <col min="6928" max="6928" width="1.7109375" customWidth="1"/>
    <col min="6929" max="6929" width="5.5703125" customWidth="1"/>
    <col min="6930" max="6930" width="10.5703125" customWidth="1"/>
    <col min="6931" max="6931" width="1.7109375" customWidth="1"/>
    <col min="7169" max="7169" width="4.28515625" customWidth="1"/>
    <col min="7170" max="7170" width="35.85546875" customWidth="1"/>
    <col min="7171" max="7171" width="12" customWidth="1"/>
    <col min="7172" max="7174" width="10.7109375" customWidth="1"/>
    <col min="7175" max="7175" width="9.7109375" customWidth="1"/>
    <col min="7176" max="7177" width="10.140625" customWidth="1"/>
    <col min="7178" max="7178" width="10.28515625" customWidth="1"/>
    <col min="7179" max="7180" width="10.7109375" customWidth="1"/>
    <col min="7181" max="7181" width="9.7109375" customWidth="1"/>
    <col min="7182" max="7183" width="10.140625" customWidth="1"/>
    <col min="7184" max="7184" width="1.7109375" customWidth="1"/>
    <col min="7185" max="7185" width="5.5703125" customWidth="1"/>
    <col min="7186" max="7186" width="10.5703125" customWidth="1"/>
    <col min="7187" max="7187" width="1.7109375" customWidth="1"/>
    <col min="7425" max="7425" width="4.28515625" customWidth="1"/>
    <col min="7426" max="7426" width="35.85546875" customWidth="1"/>
    <col min="7427" max="7427" width="12" customWidth="1"/>
    <col min="7428" max="7430" width="10.7109375" customWidth="1"/>
    <col min="7431" max="7431" width="9.7109375" customWidth="1"/>
    <col min="7432" max="7433" width="10.140625" customWidth="1"/>
    <col min="7434" max="7434" width="10.28515625" customWidth="1"/>
    <col min="7435" max="7436" width="10.7109375" customWidth="1"/>
    <col min="7437" max="7437" width="9.7109375" customWidth="1"/>
    <col min="7438" max="7439" width="10.140625" customWidth="1"/>
    <col min="7440" max="7440" width="1.7109375" customWidth="1"/>
    <col min="7441" max="7441" width="5.5703125" customWidth="1"/>
    <col min="7442" max="7442" width="10.5703125" customWidth="1"/>
    <col min="7443" max="7443" width="1.7109375" customWidth="1"/>
    <col min="7681" max="7681" width="4.28515625" customWidth="1"/>
    <col min="7682" max="7682" width="35.85546875" customWidth="1"/>
    <col min="7683" max="7683" width="12" customWidth="1"/>
    <col min="7684" max="7686" width="10.7109375" customWidth="1"/>
    <col min="7687" max="7687" width="9.7109375" customWidth="1"/>
    <col min="7688" max="7689" width="10.140625" customWidth="1"/>
    <col min="7690" max="7690" width="10.28515625" customWidth="1"/>
    <col min="7691" max="7692" width="10.7109375" customWidth="1"/>
    <col min="7693" max="7693" width="9.7109375" customWidth="1"/>
    <col min="7694" max="7695" width="10.140625" customWidth="1"/>
    <col min="7696" max="7696" width="1.7109375" customWidth="1"/>
    <col min="7697" max="7697" width="5.5703125" customWidth="1"/>
    <col min="7698" max="7698" width="10.5703125" customWidth="1"/>
    <col min="7699" max="7699" width="1.7109375" customWidth="1"/>
    <col min="7937" max="7937" width="4.28515625" customWidth="1"/>
    <col min="7938" max="7938" width="35.85546875" customWidth="1"/>
    <col min="7939" max="7939" width="12" customWidth="1"/>
    <col min="7940" max="7942" width="10.7109375" customWidth="1"/>
    <col min="7943" max="7943" width="9.7109375" customWidth="1"/>
    <col min="7944" max="7945" width="10.140625" customWidth="1"/>
    <col min="7946" max="7946" width="10.28515625" customWidth="1"/>
    <col min="7947" max="7948" width="10.7109375" customWidth="1"/>
    <col min="7949" max="7949" width="9.7109375" customWidth="1"/>
    <col min="7950" max="7951" width="10.140625" customWidth="1"/>
    <col min="7952" max="7952" width="1.7109375" customWidth="1"/>
    <col min="7953" max="7953" width="5.5703125" customWidth="1"/>
    <col min="7954" max="7954" width="10.5703125" customWidth="1"/>
    <col min="7955" max="7955" width="1.7109375" customWidth="1"/>
    <col min="8193" max="8193" width="4.28515625" customWidth="1"/>
    <col min="8194" max="8194" width="35.85546875" customWidth="1"/>
    <col min="8195" max="8195" width="12" customWidth="1"/>
    <col min="8196" max="8198" width="10.7109375" customWidth="1"/>
    <col min="8199" max="8199" width="9.7109375" customWidth="1"/>
    <col min="8200" max="8201" width="10.140625" customWidth="1"/>
    <col min="8202" max="8202" width="10.28515625" customWidth="1"/>
    <col min="8203" max="8204" width="10.7109375" customWidth="1"/>
    <col min="8205" max="8205" width="9.7109375" customWidth="1"/>
    <col min="8206" max="8207" width="10.140625" customWidth="1"/>
    <col min="8208" max="8208" width="1.7109375" customWidth="1"/>
    <col min="8209" max="8209" width="5.5703125" customWidth="1"/>
    <col min="8210" max="8210" width="10.5703125" customWidth="1"/>
    <col min="8211" max="8211" width="1.7109375" customWidth="1"/>
    <col min="8449" max="8449" width="4.28515625" customWidth="1"/>
    <col min="8450" max="8450" width="35.85546875" customWidth="1"/>
    <col min="8451" max="8451" width="12" customWidth="1"/>
    <col min="8452" max="8454" width="10.7109375" customWidth="1"/>
    <col min="8455" max="8455" width="9.7109375" customWidth="1"/>
    <col min="8456" max="8457" width="10.140625" customWidth="1"/>
    <col min="8458" max="8458" width="10.28515625" customWidth="1"/>
    <col min="8459" max="8460" width="10.7109375" customWidth="1"/>
    <col min="8461" max="8461" width="9.7109375" customWidth="1"/>
    <col min="8462" max="8463" width="10.140625" customWidth="1"/>
    <col min="8464" max="8464" width="1.7109375" customWidth="1"/>
    <col min="8465" max="8465" width="5.5703125" customWidth="1"/>
    <col min="8466" max="8466" width="10.5703125" customWidth="1"/>
    <col min="8467" max="8467" width="1.7109375" customWidth="1"/>
    <col min="8705" max="8705" width="4.28515625" customWidth="1"/>
    <col min="8706" max="8706" width="35.85546875" customWidth="1"/>
    <col min="8707" max="8707" width="12" customWidth="1"/>
    <col min="8708" max="8710" width="10.7109375" customWidth="1"/>
    <col min="8711" max="8711" width="9.7109375" customWidth="1"/>
    <col min="8712" max="8713" width="10.140625" customWidth="1"/>
    <col min="8714" max="8714" width="10.28515625" customWidth="1"/>
    <col min="8715" max="8716" width="10.7109375" customWidth="1"/>
    <col min="8717" max="8717" width="9.7109375" customWidth="1"/>
    <col min="8718" max="8719" width="10.140625" customWidth="1"/>
    <col min="8720" max="8720" width="1.7109375" customWidth="1"/>
    <col min="8721" max="8721" width="5.5703125" customWidth="1"/>
    <col min="8722" max="8722" width="10.5703125" customWidth="1"/>
    <col min="8723" max="8723" width="1.7109375" customWidth="1"/>
    <col min="8961" max="8961" width="4.28515625" customWidth="1"/>
    <col min="8962" max="8962" width="35.85546875" customWidth="1"/>
    <col min="8963" max="8963" width="12" customWidth="1"/>
    <col min="8964" max="8966" width="10.7109375" customWidth="1"/>
    <col min="8967" max="8967" width="9.7109375" customWidth="1"/>
    <col min="8968" max="8969" width="10.140625" customWidth="1"/>
    <col min="8970" max="8970" width="10.28515625" customWidth="1"/>
    <col min="8971" max="8972" width="10.7109375" customWidth="1"/>
    <col min="8973" max="8973" width="9.7109375" customWidth="1"/>
    <col min="8974" max="8975" width="10.140625" customWidth="1"/>
    <col min="8976" max="8976" width="1.7109375" customWidth="1"/>
    <col min="8977" max="8977" width="5.5703125" customWidth="1"/>
    <col min="8978" max="8978" width="10.5703125" customWidth="1"/>
    <col min="8979" max="8979" width="1.7109375" customWidth="1"/>
    <col min="9217" max="9217" width="4.28515625" customWidth="1"/>
    <col min="9218" max="9218" width="35.85546875" customWidth="1"/>
    <col min="9219" max="9219" width="12" customWidth="1"/>
    <col min="9220" max="9222" width="10.7109375" customWidth="1"/>
    <col min="9223" max="9223" width="9.7109375" customWidth="1"/>
    <col min="9224" max="9225" width="10.140625" customWidth="1"/>
    <col min="9226" max="9226" width="10.28515625" customWidth="1"/>
    <col min="9227" max="9228" width="10.7109375" customWidth="1"/>
    <col min="9229" max="9229" width="9.7109375" customWidth="1"/>
    <col min="9230" max="9231" width="10.140625" customWidth="1"/>
    <col min="9232" max="9232" width="1.7109375" customWidth="1"/>
    <col min="9233" max="9233" width="5.5703125" customWidth="1"/>
    <col min="9234" max="9234" width="10.5703125" customWidth="1"/>
    <col min="9235" max="9235" width="1.7109375" customWidth="1"/>
    <col min="9473" max="9473" width="4.28515625" customWidth="1"/>
    <col min="9474" max="9474" width="35.85546875" customWidth="1"/>
    <col min="9475" max="9475" width="12" customWidth="1"/>
    <col min="9476" max="9478" width="10.7109375" customWidth="1"/>
    <col min="9479" max="9479" width="9.7109375" customWidth="1"/>
    <col min="9480" max="9481" width="10.140625" customWidth="1"/>
    <col min="9482" max="9482" width="10.28515625" customWidth="1"/>
    <col min="9483" max="9484" width="10.7109375" customWidth="1"/>
    <col min="9485" max="9485" width="9.7109375" customWidth="1"/>
    <col min="9486" max="9487" width="10.140625" customWidth="1"/>
    <col min="9488" max="9488" width="1.7109375" customWidth="1"/>
    <col min="9489" max="9489" width="5.5703125" customWidth="1"/>
    <col min="9490" max="9490" width="10.5703125" customWidth="1"/>
    <col min="9491" max="9491" width="1.7109375" customWidth="1"/>
    <col min="9729" max="9729" width="4.28515625" customWidth="1"/>
    <col min="9730" max="9730" width="35.85546875" customWidth="1"/>
    <col min="9731" max="9731" width="12" customWidth="1"/>
    <col min="9732" max="9734" width="10.7109375" customWidth="1"/>
    <col min="9735" max="9735" width="9.7109375" customWidth="1"/>
    <col min="9736" max="9737" width="10.140625" customWidth="1"/>
    <col min="9738" max="9738" width="10.28515625" customWidth="1"/>
    <col min="9739" max="9740" width="10.7109375" customWidth="1"/>
    <col min="9741" max="9741" width="9.7109375" customWidth="1"/>
    <col min="9742" max="9743" width="10.140625" customWidth="1"/>
    <col min="9744" max="9744" width="1.7109375" customWidth="1"/>
    <col min="9745" max="9745" width="5.5703125" customWidth="1"/>
    <col min="9746" max="9746" width="10.5703125" customWidth="1"/>
    <col min="9747" max="9747" width="1.7109375" customWidth="1"/>
    <col min="9985" max="9985" width="4.28515625" customWidth="1"/>
    <col min="9986" max="9986" width="35.85546875" customWidth="1"/>
    <col min="9987" max="9987" width="12" customWidth="1"/>
    <col min="9988" max="9990" width="10.7109375" customWidth="1"/>
    <col min="9991" max="9991" width="9.7109375" customWidth="1"/>
    <col min="9992" max="9993" width="10.140625" customWidth="1"/>
    <col min="9994" max="9994" width="10.28515625" customWidth="1"/>
    <col min="9995" max="9996" width="10.7109375" customWidth="1"/>
    <col min="9997" max="9997" width="9.7109375" customWidth="1"/>
    <col min="9998" max="9999" width="10.140625" customWidth="1"/>
    <col min="10000" max="10000" width="1.7109375" customWidth="1"/>
    <col min="10001" max="10001" width="5.5703125" customWidth="1"/>
    <col min="10002" max="10002" width="10.5703125" customWidth="1"/>
    <col min="10003" max="10003" width="1.7109375" customWidth="1"/>
    <col min="10241" max="10241" width="4.28515625" customWidth="1"/>
    <col min="10242" max="10242" width="35.85546875" customWidth="1"/>
    <col min="10243" max="10243" width="12" customWidth="1"/>
    <col min="10244" max="10246" width="10.7109375" customWidth="1"/>
    <col min="10247" max="10247" width="9.7109375" customWidth="1"/>
    <col min="10248" max="10249" width="10.140625" customWidth="1"/>
    <col min="10250" max="10250" width="10.28515625" customWidth="1"/>
    <col min="10251" max="10252" width="10.7109375" customWidth="1"/>
    <col min="10253" max="10253" width="9.7109375" customWidth="1"/>
    <col min="10254" max="10255" width="10.140625" customWidth="1"/>
    <col min="10256" max="10256" width="1.7109375" customWidth="1"/>
    <col min="10257" max="10257" width="5.5703125" customWidth="1"/>
    <col min="10258" max="10258" width="10.5703125" customWidth="1"/>
    <col min="10259" max="10259" width="1.7109375" customWidth="1"/>
    <col min="10497" max="10497" width="4.28515625" customWidth="1"/>
    <col min="10498" max="10498" width="35.85546875" customWidth="1"/>
    <col min="10499" max="10499" width="12" customWidth="1"/>
    <col min="10500" max="10502" width="10.7109375" customWidth="1"/>
    <col min="10503" max="10503" width="9.7109375" customWidth="1"/>
    <col min="10504" max="10505" width="10.140625" customWidth="1"/>
    <col min="10506" max="10506" width="10.28515625" customWidth="1"/>
    <col min="10507" max="10508" width="10.7109375" customWidth="1"/>
    <col min="10509" max="10509" width="9.7109375" customWidth="1"/>
    <col min="10510" max="10511" width="10.140625" customWidth="1"/>
    <col min="10512" max="10512" width="1.7109375" customWidth="1"/>
    <col min="10513" max="10513" width="5.5703125" customWidth="1"/>
    <col min="10514" max="10514" width="10.5703125" customWidth="1"/>
    <col min="10515" max="10515" width="1.7109375" customWidth="1"/>
    <col min="10753" max="10753" width="4.28515625" customWidth="1"/>
    <col min="10754" max="10754" width="35.85546875" customWidth="1"/>
    <col min="10755" max="10755" width="12" customWidth="1"/>
    <col min="10756" max="10758" width="10.7109375" customWidth="1"/>
    <col min="10759" max="10759" width="9.7109375" customWidth="1"/>
    <col min="10760" max="10761" width="10.140625" customWidth="1"/>
    <col min="10762" max="10762" width="10.28515625" customWidth="1"/>
    <col min="10763" max="10764" width="10.7109375" customWidth="1"/>
    <col min="10765" max="10765" width="9.7109375" customWidth="1"/>
    <col min="10766" max="10767" width="10.140625" customWidth="1"/>
    <col min="10768" max="10768" width="1.7109375" customWidth="1"/>
    <col min="10769" max="10769" width="5.5703125" customWidth="1"/>
    <col min="10770" max="10770" width="10.5703125" customWidth="1"/>
    <col min="10771" max="10771" width="1.7109375" customWidth="1"/>
    <col min="11009" max="11009" width="4.28515625" customWidth="1"/>
    <col min="11010" max="11010" width="35.85546875" customWidth="1"/>
    <col min="11011" max="11011" width="12" customWidth="1"/>
    <col min="11012" max="11014" width="10.7109375" customWidth="1"/>
    <col min="11015" max="11015" width="9.7109375" customWidth="1"/>
    <col min="11016" max="11017" width="10.140625" customWidth="1"/>
    <col min="11018" max="11018" width="10.28515625" customWidth="1"/>
    <col min="11019" max="11020" width="10.7109375" customWidth="1"/>
    <col min="11021" max="11021" width="9.7109375" customWidth="1"/>
    <col min="11022" max="11023" width="10.140625" customWidth="1"/>
    <col min="11024" max="11024" width="1.7109375" customWidth="1"/>
    <col min="11025" max="11025" width="5.5703125" customWidth="1"/>
    <col min="11026" max="11026" width="10.5703125" customWidth="1"/>
    <col min="11027" max="11027" width="1.7109375" customWidth="1"/>
    <col min="11265" max="11265" width="4.28515625" customWidth="1"/>
    <col min="11266" max="11266" width="35.85546875" customWidth="1"/>
    <col min="11267" max="11267" width="12" customWidth="1"/>
    <col min="11268" max="11270" width="10.7109375" customWidth="1"/>
    <col min="11271" max="11271" width="9.7109375" customWidth="1"/>
    <col min="11272" max="11273" width="10.140625" customWidth="1"/>
    <col min="11274" max="11274" width="10.28515625" customWidth="1"/>
    <col min="11275" max="11276" width="10.7109375" customWidth="1"/>
    <col min="11277" max="11277" width="9.7109375" customWidth="1"/>
    <col min="11278" max="11279" width="10.140625" customWidth="1"/>
    <col min="11280" max="11280" width="1.7109375" customWidth="1"/>
    <col min="11281" max="11281" width="5.5703125" customWidth="1"/>
    <col min="11282" max="11282" width="10.5703125" customWidth="1"/>
    <col min="11283" max="11283" width="1.7109375" customWidth="1"/>
    <col min="11521" max="11521" width="4.28515625" customWidth="1"/>
    <col min="11522" max="11522" width="35.85546875" customWidth="1"/>
    <col min="11523" max="11523" width="12" customWidth="1"/>
    <col min="11524" max="11526" width="10.7109375" customWidth="1"/>
    <col min="11527" max="11527" width="9.7109375" customWidth="1"/>
    <col min="11528" max="11529" width="10.140625" customWidth="1"/>
    <col min="11530" max="11530" width="10.28515625" customWidth="1"/>
    <col min="11531" max="11532" width="10.7109375" customWidth="1"/>
    <col min="11533" max="11533" width="9.7109375" customWidth="1"/>
    <col min="11534" max="11535" width="10.140625" customWidth="1"/>
    <col min="11536" max="11536" width="1.7109375" customWidth="1"/>
    <col min="11537" max="11537" width="5.5703125" customWidth="1"/>
    <col min="11538" max="11538" width="10.5703125" customWidth="1"/>
    <col min="11539" max="11539" width="1.7109375" customWidth="1"/>
    <col min="11777" max="11777" width="4.28515625" customWidth="1"/>
    <col min="11778" max="11778" width="35.85546875" customWidth="1"/>
    <col min="11779" max="11779" width="12" customWidth="1"/>
    <col min="11780" max="11782" width="10.7109375" customWidth="1"/>
    <col min="11783" max="11783" width="9.7109375" customWidth="1"/>
    <col min="11784" max="11785" width="10.140625" customWidth="1"/>
    <col min="11786" max="11786" width="10.28515625" customWidth="1"/>
    <col min="11787" max="11788" width="10.7109375" customWidth="1"/>
    <col min="11789" max="11789" width="9.7109375" customWidth="1"/>
    <col min="11790" max="11791" width="10.140625" customWidth="1"/>
    <col min="11792" max="11792" width="1.7109375" customWidth="1"/>
    <col min="11793" max="11793" width="5.5703125" customWidth="1"/>
    <col min="11794" max="11794" width="10.5703125" customWidth="1"/>
    <col min="11795" max="11795" width="1.7109375" customWidth="1"/>
    <col min="12033" max="12033" width="4.28515625" customWidth="1"/>
    <col min="12034" max="12034" width="35.85546875" customWidth="1"/>
    <col min="12035" max="12035" width="12" customWidth="1"/>
    <col min="12036" max="12038" width="10.7109375" customWidth="1"/>
    <col min="12039" max="12039" width="9.7109375" customWidth="1"/>
    <col min="12040" max="12041" width="10.140625" customWidth="1"/>
    <col min="12042" max="12042" width="10.28515625" customWidth="1"/>
    <col min="12043" max="12044" width="10.7109375" customWidth="1"/>
    <col min="12045" max="12045" width="9.7109375" customWidth="1"/>
    <col min="12046" max="12047" width="10.140625" customWidth="1"/>
    <col min="12048" max="12048" width="1.7109375" customWidth="1"/>
    <col min="12049" max="12049" width="5.5703125" customWidth="1"/>
    <col min="12050" max="12050" width="10.5703125" customWidth="1"/>
    <col min="12051" max="12051" width="1.7109375" customWidth="1"/>
    <col min="12289" max="12289" width="4.28515625" customWidth="1"/>
    <col min="12290" max="12290" width="35.85546875" customWidth="1"/>
    <col min="12291" max="12291" width="12" customWidth="1"/>
    <col min="12292" max="12294" width="10.7109375" customWidth="1"/>
    <col min="12295" max="12295" width="9.7109375" customWidth="1"/>
    <col min="12296" max="12297" width="10.140625" customWidth="1"/>
    <col min="12298" max="12298" width="10.28515625" customWidth="1"/>
    <col min="12299" max="12300" width="10.7109375" customWidth="1"/>
    <col min="12301" max="12301" width="9.7109375" customWidth="1"/>
    <col min="12302" max="12303" width="10.140625" customWidth="1"/>
    <col min="12304" max="12304" width="1.7109375" customWidth="1"/>
    <col min="12305" max="12305" width="5.5703125" customWidth="1"/>
    <col min="12306" max="12306" width="10.5703125" customWidth="1"/>
    <col min="12307" max="12307" width="1.7109375" customWidth="1"/>
    <col min="12545" max="12545" width="4.28515625" customWidth="1"/>
    <col min="12546" max="12546" width="35.85546875" customWidth="1"/>
    <col min="12547" max="12547" width="12" customWidth="1"/>
    <col min="12548" max="12550" width="10.7109375" customWidth="1"/>
    <col min="12551" max="12551" width="9.7109375" customWidth="1"/>
    <col min="12552" max="12553" width="10.140625" customWidth="1"/>
    <col min="12554" max="12554" width="10.28515625" customWidth="1"/>
    <col min="12555" max="12556" width="10.7109375" customWidth="1"/>
    <col min="12557" max="12557" width="9.7109375" customWidth="1"/>
    <col min="12558" max="12559" width="10.140625" customWidth="1"/>
    <col min="12560" max="12560" width="1.7109375" customWidth="1"/>
    <col min="12561" max="12561" width="5.5703125" customWidth="1"/>
    <col min="12562" max="12562" width="10.5703125" customWidth="1"/>
    <col min="12563" max="12563" width="1.7109375" customWidth="1"/>
    <col min="12801" max="12801" width="4.28515625" customWidth="1"/>
    <col min="12802" max="12802" width="35.85546875" customWidth="1"/>
    <col min="12803" max="12803" width="12" customWidth="1"/>
    <col min="12804" max="12806" width="10.7109375" customWidth="1"/>
    <col min="12807" max="12807" width="9.7109375" customWidth="1"/>
    <col min="12808" max="12809" width="10.140625" customWidth="1"/>
    <col min="12810" max="12810" width="10.28515625" customWidth="1"/>
    <col min="12811" max="12812" width="10.7109375" customWidth="1"/>
    <col min="12813" max="12813" width="9.7109375" customWidth="1"/>
    <col min="12814" max="12815" width="10.140625" customWidth="1"/>
    <col min="12816" max="12816" width="1.7109375" customWidth="1"/>
    <col min="12817" max="12817" width="5.5703125" customWidth="1"/>
    <col min="12818" max="12818" width="10.5703125" customWidth="1"/>
    <col min="12819" max="12819" width="1.7109375" customWidth="1"/>
    <col min="13057" max="13057" width="4.28515625" customWidth="1"/>
    <col min="13058" max="13058" width="35.85546875" customWidth="1"/>
    <col min="13059" max="13059" width="12" customWidth="1"/>
    <col min="13060" max="13062" width="10.7109375" customWidth="1"/>
    <col min="13063" max="13063" width="9.7109375" customWidth="1"/>
    <col min="13064" max="13065" width="10.140625" customWidth="1"/>
    <col min="13066" max="13066" width="10.28515625" customWidth="1"/>
    <col min="13067" max="13068" width="10.7109375" customWidth="1"/>
    <col min="13069" max="13069" width="9.7109375" customWidth="1"/>
    <col min="13070" max="13071" width="10.140625" customWidth="1"/>
    <col min="13072" max="13072" width="1.7109375" customWidth="1"/>
    <col min="13073" max="13073" width="5.5703125" customWidth="1"/>
    <col min="13074" max="13074" width="10.5703125" customWidth="1"/>
    <col min="13075" max="13075" width="1.7109375" customWidth="1"/>
    <col min="13313" max="13313" width="4.28515625" customWidth="1"/>
    <col min="13314" max="13314" width="35.85546875" customWidth="1"/>
    <col min="13315" max="13315" width="12" customWidth="1"/>
    <col min="13316" max="13318" width="10.7109375" customWidth="1"/>
    <col min="13319" max="13319" width="9.7109375" customWidth="1"/>
    <col min="13320" max="13321" width="10.140625" customWidth="1"/>
    <col min="13322" max="13322" width="10.28515625" customWidth="1"/>
    <col min="13323" max="13324" width="10.7109375" customWidth="1"/>
    <col min="13325" max="13325" width="9.7109375" customWidth="1"/>
    <col min="13326" max="13327" width="10.140625" customWidth="1"/>
    <col min="13328" max="13328" width="1.7109375" customWidth="1"/>
    <col min="13329" max="13329" width="5.5703125" customWidth="1"/>
    <col min="13330" max="13330" width="10.5703125" customWidth="1"/>
    <col min="13331" max="13331" width="1.7109375" customWidth="1"/>
    <col min="13569" max="13569" width="4.28515625" customWidth="1"/>
    <col min="13570" max="13570" width="35.85546875" customWidth="1"/>
    <col min="13571" max="13571" width="12" customWidth="1"/>
    <col min="13572" max="13574" width="10.7109375" customWidth="1"/>
    <col min="13575" max="13575" width="9.7109375" customWidth="1"/>
    <col min="13576" max="13577" width="10.140625" customWidth="1"/>
    <col min="13578" max="13578" width="10.28515625" customWidth="1"/>
    <col min="13579" max="13580" width="10.7109375" customWidth="1"/>
    <col min="13581" max="13581" width="9.7109375" customWidth="1"/>
    <col min="13582" max="13583" width="10.140625" customWidth="1"/>
    <col min="13584" max="13584" width="1.7109375" customWidth="1"/>
    <col min="13585" max="13585" width="5.5703125" customWidth="1"/>
    <col min="13586" max="13586" width="10.5703125" customWidth="1"/>
    <col min="13587" max="13587" width="1.7109375" customWidth="1"/>
    <col min="13825" max="13825" width="4.28515625" customWidth="1"/>
    <col min="13826" max="13826" width="35.85546875" customWidth="1"/>
    <col min="13827" max="13827" width="12" customWidth="1"/>
    <col min="13828" max="13830" width="10.7109375" customWidth="1"/>
    <col min="13831" max="13831" width="9.7109375" customWidth="1"/>
    <col min="13832" max="13833" width="10.140625" customWidth="1"/>
    <col min="13834" max="13834" width="10.28515625" customWidth="1"/>
    <col min="13835" max="13836" width="10.7109375" customWidth="1"/>
    <col min="13837" max="13837" width="9.7109375" customWidth="1"/>
    <col min="13838" max="13839" width="10.140625" customWidth="1"/>
    <col min="13840" max="13840" width="1.7109375" customWidth="1"/>
    <col min="13841" max="13841" width="5.5703125" customWidth="1"/>
    <col min="13842" max="13842" width="10.5703125" customWidth="1"/>
    <col min="13843" max="13843" width="1.7109375" customWidth="1"/>
    <col min="14081" max="14081" width="4.28515625" customWidth="1"/>
    <col min="14082" max="14082" width="35.85546875" customWidth="1"/>
    <col min="14083" max="14083" width="12" customWidth="1"/>
    <col min="14084" max="14086" width="10.7109375" customWidth="1"/>
    <col min="14087" max="14087" width="9.7109375" customWidth="1"/>
    <col min="14088" max="14089" width="10.140625" customWidth="1"/>
    <col min="14090" max="14090" width="10.28515625" customWidth="1"/>
    <col min="14091" max="14092" width="10.7109375" customWidth="1"/>
    <col min="14093" max="14093" width="9.7109375" customWidth="1"/>
    <col min="14094" max="14095" width="10.140625" customWidth="1"/>
    <col min="14096" max="14096" width="1.7109375" customWidth="1"/>
    <col min="14097" max="14097" width="5.5703125" customWidth="1"/>
    <col min="14098" max="14098" width="10.5703125" customWidth="1"/>
    <col min="14099" max="14099" width="1.7109375" customWidth="1"/>
    <col min="14337" max="14337" width="4.28515625" customWidth="1"/>
    <col min="14338" max="14338" width="35.85546875" customWidth="1"/>
    <col min="14339" max="14339" width="12" customWidth="1"/>
    <col min="14340" max="14342" width="10.7109375" customWidth="1"/>
    <col min="14343" max="14343" width="9.7109375" customWidth="1"/>
    <col min="14344" max="14345" width="10.140625" customWidth="1"/>
    <col min="14346" max="14346" width="10.28515625" customWidth="1"/>
    <col min="14347" max="14348" width="10.7109375" customWidth="1"/>
    <col min="14349" max="14349" width="9.7109375" customWidth="1"/>
    <col min="14350" max="14351" width="10.140625" customWidth="1"/>
    <col min="14352" max="14352" width="1.7109375" customWidth="1"/>
    <col min="14353" max="14353" width="5.5703125" customWidth="1"/>
    <col min="14354" max="14354" width="10.5703125" customWidth="1"/>
    <col min="14355" max="14355" width="1.7109375" customWidth="1"/>
    <col min="14593" max="14593" width="4.28515625" customWidth="1"/>
    <col min="14594" max="14594" width="35.85546875" customWidth="1"/>
    <col min="14595" max="14595" width="12" customWidth="1"/>
    <col min="14596" max="14598" width="10.7109375" customWidth="1"/>
    <col min="14599" max="14599" width="9.7109375" customWidth="1"/>
    <col min="14600" max="14601" width="10.140625" customWidth="1"/>
    <col min="14602" max="14602" width="10.28515625" customWidth="1"/>
    <col min="14603" max="14604" width="10.7109375" customWidth="1"/>
    <col min="14605" max="14605" width="9.7109375" customWidth="1"/>
    <col min="14606" max="14607" width="10.140625" customWidth="1"/>
    <col min="14608" max="14608" width="1.7109375" customWidth="1"/>
    <col min="14609" max="14609" width="5.5703125" customWidth="1"/>
    <col min="14610" max="14610" width="10.5703125" customWidth="1"/>
    <col min="14611" max="14611" width="1.7109375" customWidth="1"/>
    <col min="14849" max="14849" width="4.28515625" customWidth="1"/>
    <col min="14850" max="14850" width="35.85546875" customWidth="1"/>
    <col min="14851" max="14851" width="12" customWidth="1"/>
    <col min="14852" max="14854" width="10.7109375" customWidth="1"/>
    <col min="14855" max="14855" width="9.7109375" customWidth="1"/>
    <col min="14856" max="14857" width="10.140625" customWidth="1"/>
    <col min="14858" max="14858" width="10.28515625" customWidth="1"/>
    <col min="14859" max="14860" width="10.7109375" customWidth="1"/>
    <col min="14861" max="14861" width="9.7109375" customWidth="1"/>
    <col min="14862" max="14863" width="10.140625" customWidth="1"/>
    <col min="14864" max="14864" width="1.7109375" customWidth="1"/>
    <col min="14865" max="14865" width="5.5703125" customWidth="1"/>
    <col min="14866" max="14866" width="10.5703125" customWidth="1"/>
    <col min="14867" max="14867" width="1.7109375" customWidth="1"/>
    <col min="15105" max="15105" width="4.28515625" customWidth="1"/>
    <col min="15106" max="15106" width="35.85546875" customWidth="1"/>
    <col min="15107" max="15107" width="12" customWidth="1"/>
    <col min="15108" max="15110" width="10.7109375" customWidth="1"/>
    <col min="15111" max="15111" width="9.7109375" customWidth="1"/>
    <col min="15112" max="15113" width="10.140625" customWidth="1"/>
    <col min="15114" max="15114" width="10.28515625" customWidth="1"/>
    <col min="15115" max="15116" width="10.7109375" customWidth="1"/>
    <col min="15117" max="15117" width="9.7109375" customWidth="1"/>
    <col min="15118" max="15119" width="10.140625" customWidth="1"/>
    <col min="15120" max="15120" width="1.7109375" customWidth="1"/>
    <col min="15121" max="15121" width="5.5703125" customWidth="1"/>
    <col min="15122" max="15122" width="10.5703125" customWidth="1"/>
    <col min="15123" max="15123" width="1.7109375" customWidth="1"/>
    <col min="15361" max="15361" width="4.28515625" customWidth="1"/>
    <col min="15362" max="15362" width="35.85546875" customWidth="1"/>
    <col min="15363" max="15363" width="12" customWidth="1"/>
    <col min="15364" max="15366" width="10.7109375" customWidth="1"/>
    <col min="15367" max="15367" width="9.7109375" customWidth="1"/>
    <col min="15368" max="15369" width="10.140625" customWidth="1"/>
    <col min="15370" max="15370" width="10.28515625" customWidth="1"/>
    <col min="15371" max="15372" width="10.7109375" customWidth="1"/>
    <col min="15373" max="15373" width="9.7109375" customWidth="1"/>
    <col min="15374" max="15375" width="10.140625" customWidth="1"/>
    <col min="15376" max="15376" width="1.7109375" customWidth="1"/>
    <col min="15377" max="15377" width="5.5703125" customWidth="1"/>
    <col min="15378" max="15378" width="10.5703125" customWidth="1"/>
    <col min="15379" max="15379" width="1.7109375" customWidth="1"/>
    <col min="15617" max="15617" width="4.28515625" customWidth="1"/>
    <col min="15618" max="15618" width="35.85546875" customWidth="1"/>
    <col min="15619" max="15619" width="12" customWidth="1"/>
    <col min="15620" max="15622" width="10.7109375" customWidth="1"/>
    <col min="15623" max="15623" width="9.7109375" customWidth="1"/>
    <col min="15624" max="15625" width="10.140625" customWidth="1"/>
    <col min="15626" max="15626" width="10.28515625" customWidth="1"/>
    <col min="15627" max="15628" width="10.7109375" customWidth="1"/>
    <col min="15629" max="15629" width="9.7109375" customWidth="1"/>
    <col min="15630" max="15631" width="10.140625" customWidth="1"/>
    <col min="15632" max="15632" width="1.7109375" customWidth="1"/>
    <col min="15633" max="15633" width="5.5703125" customWidth="1"/>
    <col min="15634" max="15634" width="10.5703125" customWidth="1"/>
    <col min="15635" max="15635" width="1.7109375" customWidth="1"/>
    <col min="15873" max="15873" width="4.28515625" customWidth="1"/>
    <col min="15874" max="15874" width="35.85546875" customWidth="1"/>
    <col min="15875" max="15875" width="12" customWidth="1"/>
    <col min="15876" max="15878" width="10.7109375" customWidth="1"/>
    <col min="15879" max="15879" width="9.7109375" customWidth="1"/>
    <col min="15880" max="15881" width="10.140625" customWidth="1"/>
    <col min="15882" max="15882" width="10.28515625" customWidth="1"/>
    <col min="15883" max="15884" width="10.7109375" customWidth="1"/>
    <col min="15885" max="15885" width="9.7109375" customWidth="1"/>
    <col min="15886" max="15887" width="10.140625" customWidth="1"/>
    <col min="15888" max="15888" width="1.7109375" customWidth="1"/>
    <col min="15889" max="15889" width="5.5703125" customWidth="1"/>
    <col min="15890" max="15890" width="10.5703125" customWidth="1"/>
    <col min="15891" max="15891" width="1.7109375" customWidth="1"/>
    <col min="16129" max="16129" width="4.28515625" customWidth="1"/>
    <col min="16130" max="16130" width="35.85546875" customWidth="1"/>
    <col min="16131" max="16131" width="12" customWidth="1"/>
    <col min="16132" max="16134" width="10.7109375" customWidth="1"/>
    <col min="16135" max="16135" width="9.7109375" customWidth="1"/>
    <col min="16136" max="16137" width="10.140625" customWidth="1"/>
    <col min="16138" max="16138" width="10.28515625" customWidth="1"/>
    <col min="16139" max="16140" width="10.7109375" customWidth="1"/>
    <col min="16141" max="16141" width="9.7109375" customWidth="1"/>
    <col min="16142" max="16143" width="10.140625" customWidth="1"/>
    <col min="16144" max="16144" width="1.7109375" customWidth="1"/>
    <col min="16145" max="16145" width="5.5703125" customWidth="1"/>
    <col min="16146" max="16146" width="10.5703125" customWidth="1"/>
    <col min="16147" max="16147" width="1.7109375" customWidth="1"/>
  </cols>
  <sheetData>
    <row r="3" spans="2:20" x14ac:dyDescent="0.25">
      <c r="F3" s="27"/>
      <c r="L3" s="27"/>
      <c r="R3" s="27"/>
    </row>
    <row r="4" spans="2:20" ht="18.75" x14ac:dyDescent="0.3">
      <c r="B4" s="28" t="s">
        <v>25</v>
      </c>
      <c r="C4" s="28"/>
      <c r="H4" s="28"/>
      <c r="N4" s="28"/>
    </row>
    <row r="6" spans="2:20" ht="18.75" x14ac:dyDescent="0.3">
      <c r="B6" s="28" t="s">
        <v>74</v>
      </c>
      <c r="C6" s="28"/>
    </row>
    <row r="8" spans="2:20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2:20" x14ac:dyDescent="0.25">
      <c r="B9" s="29" t="s">
        <v>75</v>
      </c>
      <c r="C9" s="29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2:20" ht="15.75" thickBot="1" x14ac:dyDescent="0.3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2:20" s="30" customFormat="1" ht="12.75" thickBot="1" x14ac:dyDescent="0.25">
      <c r="D11" s="32" t="s">
        <v>76</v>
      </c>
      <c r="E11" s="32" t="s">
        <v>77</v>
      </c>
      <c r="F11" s="32" t="s">
        <v>78</v>
      </c>
      <c r="G11" s="32" t="s">
        <v>79</v>
      </c>
      <c r="H11" s="32" t="s">
        <v>80</v>
      </c>
      <c r="I11" s="32" t="s">
        <v>81</v>
      </c>
      <c r="J11" s="32" t="s">
        <v>82</v>
      </c>
      <c r="K11" s="32" t="s">
        <v>83</v>
      </c>
      <c r="L11" s="32" t="s">
        <v>84</v>
      </c>
      <c r="M11" s="32" t="s">
        <v>85</v>
      </c>
      <c r="N11" s="32" t="s">
        <v>86</v>
      </c>
      <c r="O11" s="32" t="s">
        <v>87</v>
      </c>
      <c r="R11" s="32" t="s">
        <v>28</v>
      </c>
    </row>
    <row r="12" spans="2:20" x14ac:dyDescent="0.25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76"/>
      <c r="S12" s="60"/>
      <c r="T12" s="60"/>
    </row>
    <row r="13" spans="2:20" x14ac:dyDescent="0.25">
      <c r="B13" s="77" t="s">
        <v>88</v>
      </c>
      <c r="C13" s="77"/>
      <c r="D13" s="93">
        <v>80000</v>
      </c>
      <c r="E13" s="93">
        <v>120000</v>
      </c>
      <c r="F13" s="93">
        <v>150000</v>
      </c>
      <c r="G13" s="93">
        <v>180000</v>
      </c>
      <c r="H13" s="93">
        <v>150000</v>
      </c>
      <c r="I13" s="93">
        <v>120000</v>
      </c>
      <c r="J13" s="93">
        <v>110000</v>
      </c>
      <c r="K13" s="93">
        <v>90000</v>
      </c>
      <c r="L13" s="93">
        <v>80000</v>
      </c>
      <c r="M13" s="93">
        <v>80000</v>
      </c>
      <c r="N13" s="93">
        <v>80000</v>
      </c>
      <c r="O13" s="93">
        <v>90000</v>
      </c>
      <c r="P13" s="79"/>
      <c r="Q13" s="79"/>
      <c r="R13" s="80">
        <f t="shared" ref="R13:R20" si="0">SUM(D13:O13)</f>
        <v>1330000</v>
      </c>
      <c r="S13" s="60"/>
      <c r="T13" s="60"/>
    </row>
    <row r="14" spans="2:20" x14ac:dyDescent="0.25">
      <c r="B14" s="60"/>
      <c r="C14" s="60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79"/>
      <c r="Q14" s="79"/>
      <c r="R14" s="80">
        <f t="shared" si="0"/>
        <v>0</v>
      </c>
      <c r="S14" s="60"/>
      <c r="T14" s="60"/>
    </row>
    <row r="15" spans="2:20" hidden="1" x14ac:dyDescent="0.25">
      <c r="B15" s="81" t="s">
        <v>89</v>
      </c>
      <c r="C15" s="81"/>
      <c r="D15" s="93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79"/>
      <c r="Q15" s="79"/>
      <c r="R15" s="80">
        <f t="shared" si="0"/>
        <v>0</v>
      </c>
      <c r="S15" s="60"/>
      <c r="T15" s="60"/>
    </row>
    <row r="16" spans="2:20" hidden="1" x14ac:dyDescent="0.25">
      <c r="B16" s="60"/>
      <c r="C16" s="60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79"/>
      <c r="Q16" s="79"/>
      <c r="R16" s="80">
        <f t="shared" si="0"/>
        <v>0</v>
      </c>
      <c r="S16" s="60"/>
      <c r="T16" s="60"/>
    </row>
    <row r="17" spans="2:20" x14ac:dyDescent="0.25">
      <c r="B17" s="82" t="s">
        <v>90</v>
      </c>
      <c r="C17" s="82"/>
      <c r="D17" s="93">
        <f>+D13*0.34</f>
        <v>27200.000000000004</v>
      </c>
      <c r="E17" s="93">
        <f t="shared" ref="E17:O17" si="1">+E13*0.34</f>
        <v>40800</v>
      </c>
      <c r="F17" s="93">
        <f t="shared" si="1"/>
        <v>51000.000000000007</v>
      </c>
      <c r="G17" s="93">
        <f t="shared" si="1"/>
        <v>61200.000000000007</v>
      </c>
      <c r="H17" s="93">
        <f t="shared" si="1"/>
        <v>51000.000000000007</v>
      </c>
      <c r="I17" s="93">
        <f t="shared" si="1"/>
        <v>40800</v>
      </c>
      <c r="J17" s="93">
        <f t="shared" si="1"/>
        <v>37400</v>
      </c>
      <c r="K17" s="93">
        <f t="shared" si="1"/>
        <v>30600.000000000004</v>
      </c>
      <c r="L17" s="93">
        <f t="shared" si="1"/>
        <v>27200.000000000004</v>
      </c>
      <c r="M17" s="93">
        <f t="shared" si="1"/>
        <v>27200.000000000004</v>
      </c>
      <c r="N17" s="93">
        <f t="shared" si="1"/>
        <v>27200.000000000004</v>
      </c>
      <c r="O17" s="93">
        <f t="shared" si="1"/>
        <v>30600.000000000004</v>
      </c>
      <c r="P17" s="78"/>
      <c r="Q17" s="79"/>
      <c r="R17" s="80">
        <f t="shared" si="0"/>
        <v>452200</v>
      </c>
      <c r="S17" s="60"/>
      <c r="T17" s="60"/>
    </row>
    <row r="18" spans="2:20" x14ac:dyDescent="0.25">
      <c r="B18" s="60"/>
      <c r="C18" s="60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79"/>
      <c r="Q18" s="79"/>
      <c r="R18" s="80">
        <f t="shared" si="0"/>
        <v>0</v>
      </c>
      <c r="S18" s="60"/>
      <c r="T18" s="60"/>
    </row>
    <row r="19" spans="2:20" x14ac:dyDescent="0.25">
      <c r="B19" s="77" t="s">
        <v>31</v>
      </c>
      <c r="C19" s="77"/>
      <c r="D19" s="93">
        <f t="shared" ref="D19:O19" si="2">+D13-D17</f>
        <v>52800</v>
      </c>
      <c r="E19" s="93">
        <f t="shared" si="2"/>
        <v>79200</v>
      </c>
      <c r="F19" s="93">
        <f t="shared" si="2"/>
        <v>99000</v>
      </c>
      <c r="G19" s="93">
        <f t="shared" si="2"/>
        <v>118800</v>
      </c>
      <c r="H19" s="93">
        <f t="shared" si="2"/>
        <v>99000</v>
      </c>
      <c r="I19" s="93">
        <f t="shared" si="2"/>
        <v>79200</v>
      </c>
      <c r="J19" s="93">
        <f t="shared" si="2"/>
        <v>72600</v>
      </c>
      <c r="K19" s="93">
        <f t="shared" si="2"/>
        <v>59400</v>
      </c>
      <c r="L19" s="93">
        <f t="shared" si="2"/>
        <v>52800</v>
      </c>
      <c r="M19" s="93">
        <f t="shared" si="2"/>
        <v>52800</v>
      </c>
      <c r="N19" s="93">
        <f t="shared" si="2"/>
        <v>52800</v>
      </c>
      <c r="O19" s="93">
        <f t="shared" si="2"/>
        <v>59400</v>
      </c>
      <c r="P19" s="79"/>
      <c r="Q19" s="79"/>
      <c r="R19" s="80">
        <f t="shared" si="0"/>
        <v>877800</v>
      </c>
      <c r="S19" s="60"/>
      <c r="T19" s="60"/>
    </row>
    <row r="20" spans="2:20" x14ac:dyDescent="0.25">
      <c r="B20" s="60"/>
      <c r="C20" s="60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79"/>
      <c r="Q20" s="79"/>
      <c r="R20" s="80">
        <f t="shared" si="0"/>
        <v>0</v>
      </c>
      <c r="S20" s="60"/>
      <c r="T20" s="60"/>
    </row>
    <row r="21" spans="2:20" x14ac:dyDescent="0.25">
      <c r="B21" s="82" t="s">
        <v>32</v>
      </c>
      <c r="C21" s="60"/>
      <c r="D21" s="93">
        <f>+D27+D53</f>
        <v>59300</v>
      </c>
      <c r="E21" s="93">
        <f t="shared" ref="E21:P21" si="3">+E27+E53</f>
        <v>59300</v>
      </c>
      <c r="F21" s="93">
        <f t="shared" si="3"/>
        <v>59300</v>
      </c>
      <c r="G21" s="93">
        <f t="shared" si="3"/>
        <v>59300</v>
      </c>
      <c r="H21" s="93">
        <f t="shared" si="3"/>
        <v>59300</v>
      </c>
      <c r="I21" s="93">
        <f t="shared" si="3"/>
        <v>59300</v>
      </c>
      <c r="J21" s="93">
        <f t="shared" si="3"/>
        <v>59300</v>
      </c>
      <c r="K21" s="93">
        <f t="shared" si="3"/>
        <v>59300</v>
      </c>
      <c r="L21" s="93">
        <f t="shared" si="3"/>
        <v>59300</v>
      </c>
      <c r="M21" s="93">
        <f t="shared" si="3"/>
        <v>59300</v>
      </c>
      <c r="N21" s="93">
        <f t="shared" si="3"/>
        <v>59300</v>
      </c>
      <c r="O21" s="93">
        <f t="shared" si="3"/>
        <v>59300</v>
      </c>
      <c r="P21" s="78"/>
      <c r="Q21" s="79"/>
      <c r="R21" s="80"/>
      <c r="S21" s="60"/>
      <c r="T21" s="60"/>
    </row>
    <row r="22" spans="2:20" ht="15.75" thickBot="1" x14ac:dyDescent="0.3">
      <c r="B22" s="83"/>
      <c r="C22" s="8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79"/>
      <c r="Q22" s="79"/>
      <c r="R22" s="80">
        <f>SUM(D22:O22)</f>
        <v>0</v>
      </c>
      <c r="S22" s="60"/>
      <c r="T22" s="60"/>
    </row>
    <row r="23" spans="2:20" x14ac:dyDescent="0.25">
      <c r="B23" s="77" t="s">
        <v>38</v>
      </c>
      <c r="C23" s="77"/>
      <c r="D23" s="95">
        <f>+D19-D21</f>
        <v>-6500</v>
      </c>
      <c r="E23" s="95">
        <f t="shared" ref="E23:O23" si="4">+E19-E21</f>
        <v>19900</v>
      </c>
      <c r="F23" s="95">
        <f t="shared" si="4"/>
        <v>39700</v>
      </c>
      <c r="G23" s="95">
        <f t="shared" si="4"/>
        <v>59500</v>
      </c>
      <c r="H23" s="95">
        <f t="shared" si="4"/>
        <v>39700</v>
      </c>
      <c r="I23" s="95">
        <f t="shared" si="4"/>
        <v>19900</v>
      </c>
      <c r="J23" s="95">
        <f t="shared" si="4"/>
        <v>13300</v>
      </c>
      <c r="K23" s="95">
        <f t="shared" si="4"/>
        <v>100</v>
      </c>
      <c r="L23" s="95">
        <f t="shared" si="4"/>
        <v>-6500</v>
      </c>
      <c r="M23" s="95">
        <f t="shared" si="4"/>
        <v>-6500</v>
      </c>
      <c r="N23" s="95">
        <f t="shared" si="4"/>
        <v>-6500</v>
      </c>
      <c r="O23" s="95">
        <f t="shared" si="4"/>
        <v>100</v>
      </c>
      <c r="P23" s="84"/>
      <c r="Q23" s="79"/>
      <c r="R23" s="80">
        <f>SUM(D23:O23)</f>
        <v>166200</v>
      </c>
      <c r="S23" s="60"/>
      <c r="T23" s="60"/>
    </row>
    <row r="24" spans="2:20" x14ac:dyDescent="0.25">
      <c r="B24" s="77" t="s">
        <v>39</v>
      </c>
      <c r="C24" s="77"/>
      <c r="D24" s="96">
        <v>10000</v>
      </c>
      <c r="E24" s="96">
        <f t="shared" ref="E24:J24" si="5">+D25</f>
        <v>3500</v>
      </c>
      <c r="F24" s="96">
        <f t="shared" si="5"/>
        <v>23400</v>
      </c>
      <c r="G24" s="96">
        <f t="shared" si="5"/>
        <v>63100</v>
      </c>
      <c r="H24" s="96">
        <f t="shared" si="5"/>
        <v>122600</v>
      </c>
      <c r="I24" s="96">
        <f t="shared" si="5"/>
        <v>162300</v>
      </c>
      <c r="J24" s="96">
        <f t="shared" si="5"/>
        <v>182200</v>
      </c>
      <c r="K24" s="96">
        <f>+J25</f>
        <v>195500</v>
      </c>
      <c r="L24" s="96">
        <f>+K25</f>
        <v>195600</v>
      </c>
      <c r="M24" s="96">
        <f>+L25</f>
        <v>189100</v>
      </c>
      <c r="N24" s="96">
        <f>+M25</f>
        <v>182600</v>
      </c>
      <c r="O24" s="96">
        <f>+N25</f>
        <v>176100</v>
      </c>
      <c r="P24" s="85"/>
      <c r="Q24" s="79"/>
      <c r="R24" s="80"/>
      <c r="S24" s="60"/>
      <c r="T24" s="60"/>
    </row>
    <row r="25" spans="2:20" ht="15.75" thickBot="1" x14ac:dyDescent="0.3">
      <c r="B25" s="77" t="s">
        <v>40</v>
      </c>
      <c r="C25" s="77"/>
      <c r="D25" s="97">
        <f t="shared" ref="D25:O25" si="6">+D23+D24</f>
        <v>3500</v>
      </c>
      <c r="E25" s="97">
        <f t="shared" si="6"/>
        <v>23400</v>
      </c>
      <c r="F25" s="97">
        <f t="shared" si="6"/>
        <v>63100</v>
      </c>
      <c r="G25" s="97">
        <f t="shared" si="6"/>
        <v>122600</v>
      </c>
      <c r="H25" s="97">
        <f t="shared" si="6"/>
        <v>162300</v>
      </c>
      <c r="I25" s="97">
        <f t="shared" si="6"/>
        <v>182200</v>
      </c>
      <c r="J25" s="97">
        <f t="shared" si="6"/>
        <v>195500</v>
      </c>
      <c r="K25" s="97">
        <f t="shared" si="6"/>
        <v>195600</v>
      </c>
      <c r="L25" s="97">
        <f t="shared" si="6"/>
        <v>189100</v>
      </c>
      <c r="M25" s="97">
        <f t="shared" si="6"/>
        <v>182600</v>
      </c>
      <c r="N25" s="97">
        <f t="shared" si="6"/>
        <v>176100</v>
      </c>
      <c r="O25" s="97">
        <f t="shared" si="6"/>
        <v>176200</v>
      </c>
      <c r="P25" s="86"/>
      <c r="Q25" s="79"/>
      <c r="R25" s="80"/>
      <c r="S25" s="60"/>
      <c r="T25" s="60"/>
    </row>
    <row r="26" spans="2:20" x14ac:dyDescent="0.25">
      <c r="B26" s="60"/>
      <c r="C26" s="60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79"/>
      <c r="Q26" s="79"/>
      <c r="R26" s="80">
        <f t="shared" ref="R26:R62" si="7">SUM(D26:O26)</f>
        <v>0</v>
      </c>
      <c r="S26" s="60"/>
      <c r="T26" s="60"/>
    </row>
    <row r="27" spans="2:20" x14ac:dyDescent="0.25">
      <c r="B27" s="87" t="s">
        <v>91</v>
      </c>
      <c r="C27" s="87"/>
      <c r="D27" s="93">
        <f>SUM(D30:D51)</f>
        <v>7800</v>
      </c>
      <c r="E27" s="93">
        <f t="shared" ref="E27:P27" si="8">SUM(E30:E51)</f>
        <v>7800</v>
      </c>
      <c r="F27" s="93">
        <f t="shared" si="8"/>
        <v>7800</v>
      </c>
      <c r="G27" s="93">
        <f t="shared" si="8"/>
        <v>7800</v>
      </c>
      <c r="H27" s="93">
        <f t="shared" si="8"/>
        <v>7800</v>
      </c>
      <c r="I27" s="93">
        <f t="shared" si="8"/>
        <v>7800</v>
      </c>
      <c r="J27" s="93">
        <f t="shared" si="8"/>
        <v>7800</v>
      </c>
      <c r="K27" s="93">
        <f t="shared" si="8"/>
        <v>7800</v>
      </c>
      <c r="L27" s="93">
        <f t="shared" si="8"/>
        <v>7800</v>
      </c>
      <c r="M27" s="93">
        <f t="shared" si="8"/>
        <v>7800</v>
      </c>
      <c r="N27" s="93">
        <f t="shared" si="8"/>
        <v>7800</v>
      </c>
      <c r="O27" s="93">
        <f t="shared" si="8"/>
        <v>7800</v>
      </c>
      <c r="P27" s="88">
        <f t="shared" si="8"/>
        <v>0</v>
      </c>
      <c r="Q27" s="89"/>
      <c r="R27" s="80">
        <f t="shared" si="7"/>
        <v>93600</v>
      </c>
      <c r="S27" s="60"/>
      <c r="T27" s="60"/>
    </row>
    <row r="28" spans="2:20" hidden="1" x14ac:dyDescent="0.25">
      <c r="B28" s="27" t="s">
        <v>92</v>
      </c>
      <c r="C28" s="27"/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79"/>
      <c r="Q28" s="79"/>
      <c r="R28" s="80">
        <f t="shared" si="7"/>
        <v>0</v>
      </c>
      <c r="S28" s="60"/>
      <c r="T28" s="60"/>
    </row>
    <row r="29" spans="2:20" hidden="1" x14ac:dyDescent="0.25">
      <c r="B29" s="27" t="s">
        <v>93</v>
      </c>
      <c r="C29" s="27"/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79"/>
      <c r="Q29" s="79"/>
      <c r="R29" s="80">
        <f t="shared" si="7"/>
        <v>0</v>
      </c>
      <c r="S29" s="60"/>
      <c r="T29" s="60"/>
    </row>
    <row r="30" spans="2:20" x14ac:dyDescent="0.25">
      <c r="B30" s="27" t="s">
        <v>94</v>
      </c>
      <c r="C30" s="27"/>
      <c r="D30" s="93">
        <v>2000</v>
      </c>
      <c r="E30" s="93">
        <f t="shared" ref="E30:O45" si="9">+D30</f>
        <v>2000</v>
      </c>
      <c r="F30" s="93">
        <f t="shared" si="9"/>
        <v>2000</v>
      </c>
      <c r="G30" s="93">
        <f t="shared" si="9"/>
        <v>2000</v>
      </c>
      <c r="H30" s="93">
        <f t="shared" si="9"/>
        <v>2000</v>
      </c>
      <c r="I30" s="93">
        <f t="shared" si="9"/>
        <v>2000</v>
      </c>
      <c r="J30" s="93">
        <f t="shared" si="9"/>
        <v>2000</v>
      </c>
      <c r="K30" s="93">
        <f t="shared" si="9"/>
        <v>2000</v>
      </c>
      <c r="L30" s="93">
        <f t="shared" si="9"/>
        <v>2000</v>
      </c>
      <c r="M30" s="93">
        <f t="shared" si="9"/>
        <v>2000</v>
      </c>
      <c r="N30" s="93">
        <f t="shared" si="9"/>
        <v>2000</v>
      </c>
      <c r="O30" s="93">
        <f t="shared" si="9"/>
        <v>2000</v>
      </c>
      <c r="P30" s="79"/>
      <c r="Q30" s="79"/>
      <c r="R30" s="80">
        <f t="shared" si="7"/>
        <v>24000</v>
      </c>
      <c r="S30" s="60"/>
      <c r="T30" s="60"/>
    </row>
    <row r="31" spans="2:20" hidden="1" x14ac:dyDescent="0.25">
      <c r="B31" s="27" t="s">
        <v>95</v>
      </c>
      <c r="C31" s="27"/>
      <c r="D31" s="93">
        <v>0</v>
      </c>
      <c r="E31" s="93">
        <f t="shared" si="9"/>
        <v>0</v>
      </c>
      <c r="F31" s="93">
        <f t="shared" si="9"/>
        <v>0</v>
      </c>
      <c r="G31" s="93">
        <f t="shared" si="9"/>
        <v>0</v>
      </c>
      <c r="H31" s="93">
        <f t="shared" si="9"/>
        <v>0</v>
      </c>
      <c r="I31" s="93">
        <f t="shared" si="9"/>
        <v>0</v>
      </c>
      <c r="J31" s="93">
        <f t="shared" si="9"/>
        <v>0</v>
      </c>
      <c r="K31" s="93">
        <f t="shared" si="9"/>
        <v>0</v>
      </c>
      <c r="L31" s="93">
        <f t="shared" si="9"/>
        <v>0</v>
      </c>
      <c r="M31" s="93">
        <f t="shared" si="9"/>
        <v>0</v>
      </c>
      <c r="N31" s="93">
        <f t="shared" si="9"/>
        <v>0</v>
      </c>
      <c r="O31" s="93">
        <f t="shared" si="9"/>
        <v>0</v>
      </c>
      <c r="P31" s="79"/>
      <c r="Q31" s="79"/>
      <c r="R31" s="80">
        <f t="shared" si="7"/>
        <v>0</v>
      </c>
      <c r="S31" s="60"/>
      <c r="T31" s="60"/>
    </row>
    <row r="32" spans="2:20" x14ac:dyDescent="0.25">
      <c r="B32" s="27" t="s">
        <v>96</v>
      </c>
      <c r="C32" s="27"/>
      <c r="D32" s="93">
        <v>2000</v>
      </c>
      <c r="E32" s="93">
        <f t="shared" si="9"/>
        <v>2000</v>
      </c>
      <c r="F32" s="93">
        <f t="shared" si="9"/>
        <v>2000</v>
      </c>
      <c r="G32" s="93">
        <f t="shared" si="9"/>
        <v>2000</v>
      </c>
      <c r="H32" s="93">
        <f t="shared" si="9"/>
        <v>2000</v>
      </c>
      <c r="I32" s="93">
        <f t="shared" si="9"/>
        <v>2000</v>
      </c>
      <c r="J32" s="93">
        <f t="shared" si="9"/>
        <v>2000</v>
      </c>
      <c r="K32" s="93">
        <f t="shared" si="9"/>
        <v>2000</v>
      </c>
      <c r="L32" s="93">
        <f t="shared" si="9"/>
        <v>2000</v>
      </c>
      <c r="M32" s="93">
        <f t="shared" si="9"/>
        <v>2000</v>
      </c>
      <c r="N32" s="93">
        <f t="shared" si="9"/>
        <v>2000</v>
      </c>
      <c r="O32" s="93">
        <f t="shared" si="9"/>
        <v>2000</v>
      </c>
      <c r="P32" s="79"/>
      <c r="Q32" s="79"/>
      <c r="R32" s="80">
        <f t="shared" si="7"/>
        <v>24000</v>
      </c>
      <c r="S32" s="60"/>
      <c r="T32" s="60"/>
    </row>
    <row r="33" spans="2:20" x14ac:dyDescent="0.25">
      <c r="B33" s="27" t="s">
        <v>97</v>
      </c>
      <c r="C33" s="27"/>
      <c r="D33" s="93">
        <v>500</v>
      </c>
      <c r="E33" s="93">
        <f t="shared" si="9"/>
        <v>500</v>
      </c>
      <c r="F33" s="93">
        <f t="shared" si="9"/>
        <v>500</v>
      </c>
      <c r="G33" s="93">
        <f t="shared" si="9"/>
        <v>500</v>
      </c>
      <c r="H33" s="93">
        <f t="shared" si="9"/>
        <v>500</v>
      </c>
      <c r="I33" s="93">
        <f t="shared" si="9"/>
        <v>500</v>
      </c>
      <c r="J33" s="93">
        <f t="shared" si="9"/>
        <v>500</v>
      </c>
      <c r="K33" s="93">
        <f t="shared" si="9"/>
        <v>500</v>
      </c>
      <c r="L33" s="93">
        <f t="shared" si="9"/>
        <v>500</v>
      </c>
      <c r="M33" s="93">
        <f t="shared" si="9"/>
        <v>500</v>
      </c>
      <c r="N33" s="93">
        <f t="shared" si="9"/>
        <v>500</v>
      </c>
      <c r="O33" s="93">
        <f t="shared" si="9"/>
        <v>500</v>
      </c>
      <c r="P33" s="79"/>
      <c r="Q33" s="79"/>
      <c r="R33" s="80">
        <f t="shared" si="7"/>
        <v>6000</v>
      </c>
      <c r="S33" s="60"/>
      <c r="T33" s="60"/>
    </row>
    <row r="34" spans="2:20" hidden="1" x14ac:dyDescent="0.25">
      <c r="B34" s="27" t="s">
        <v>98</v>
      </c>
      <c r="C34" s="27"/>
      <c r="D34" s="93">
        <v>0</v>
      </c>
      <c r="E34" s="93">
        <f t="shared" si="9"/>
        <v>0</v>
      </c>
      <c r="F34" s="93">
        <f t="shared" si="9"/>
        <v>0</v>
      </c>
      <c r="G34" s="93">
        <f t="shared" si="9"/>
        <v>0</v>
      </c>
      <c r="H34" s="93">
        <f t="shared" si="9"/>
        <v>0</v>
      </c>
      <c r="I34" s="93">
        <f t="shared" si="9"/>
        <v>0</v>
      </c>
      <c r="J34" s="93">
        <f t="shared" si="9"/>
        <v>0</v>
      </c>
      <c r="K34" s="93">
        <f t="shared" si="9"/>
        <v>0</v>
      </c>
      <c r="L34" s="93">
        <f t="shared" si="9"/>
        <v>0</v>
      </c>
      <c r="M34" s="93">
        <f t="shared" si="9"/>
        <v>0</v>
      </c>
      <c r="N34" s="93">
        <f t="shared" si="9"/>
        <v>0</v>
      </c>
      <c r="O34" s="93">
        <f t="shared" si="9"/>
        <v>0</v>
      </c>
      <c r="P34" s="79"/>
      <c r="Q34" s="79"/>
      <c r="R34" s="80">
        <f t="shared" si="7"/>
        <v>0</v>
      </c>
      <c r="S34" s="60"/>
      <c r="T34" s="60"/>
    </row>
    <row r="35" spans="2:20" x14ac:dyDescent="0.25">
      <c r="B35" s="27" t="s">
        <v>99</v>
      </c>
      <c r="C35" s="27"/>
      <c r="D35" s="93">
        <v>1000</v>
      </c>
      <c r="E35" s="93">
        <f t="shared" si="9"/>
        <v>1000</v>
      </c>
      <c r="F35" s="93">
        <f t="shared" si="9"/>
        <v>1000</v>
      </c>
      <c r="G35" s="93">
        <f t="shared" si="9"/>
        <v>1000</v>
      </c>
      <c r="H35" s="93">
        <f t="shared" si="9"/>
        <v>1000</v>
      </c>
      <c r="I35" s="93">
        <f t="shared" si="9"/>
        <v>1000</v>
      </c>
      <c r="J35" s="93">
        <f t="shared" si="9"/>
        <v>1000</v>
      </c>
      <c r="K35" s="93">
        <f t="shared" si="9"/>
        <v>1000</v>
      </c>
      <c r="L35" s="93">
        <f t="shared" si="9"/>
        <v>1000</v>
      </c>
      <c r="M35" s="93">
        <f t="shared" si="9"/>
        <v>1000</v>
      </c>
      <c r="N35" s="93">
        <f t="shared" si="9"/>
        <v>1000</v>
      </c>
      <c r="O35" s="93">
        <f t="shared" si="9"/>
        <v>1000</v>
      </c>
      <c r="P35" s="79"/>
      <c r="Q35" s="79"/>
      <c r="R35" s="80">
        <f t="shared" si="7"/>
        <v>12000</v>
      </c>
      <c r="S35" s="60"/>
      <c r="T35" s="60"/>
    </row>
    <row r="36" spans="2:20" x14ac:dyDescent="0.25">
      <c r="B36" s="27" t="s">
        <v>100</v>
      </c>
      <c r="C36" s="27"/>
      <c r="D36" s="93">
        <v>0</v>
      </c>
      <c r="E36" s="93">
        <f t="shared" si="9"/>
        <v>0</v>
      </c>
      <c r="F36" s="93">
        <f t="shared" si="9"/>
        <v>0</v>
      </c>
      <c r="G36" s="93">
        <f t="shared" si="9"/>
        <v>0</v>
      </c>
      <c r="H36" s="93">
        <f t="shared" si="9"/>
        <v>0</v>
      </c>
      <c r="I36" s="93">
        <f t="shared" si="9"/>
        <v>0</v>
      </c>
      <c r="J36" s="93">
        <f t="shared" si="9"/>
        <v>0</v>
      </c>
      <c r="K36" s="93">
        <f t="shared" si="9"/>
        <v>0</v>
      </c>
      <c r="L36" s="93">
        <f t="shared" si="9"/>
        <v>0</v>
      </c>
      <c r="M36" s="93">
        <f t="shared" si="9"/>
        <v>0</v>
      </c>
      <c r="N36" s="93">
        <f t="shared" si="9"/>
        <v>0</v>
      </c>
      <c r="O36" s="93">
        <f t="shared" si="9"/>
        <v>0</v>
      </c>
      <c r="P36" s="79"/>
      <c r="Q36" s="79"/>
      <c r="R36" s="80">
        <f t="shared" si="7"/>
        <v>0</v>
      </c>
      <c r="S36" s="60"/>
      <c r="T36" s="60"/>
    </row>
    <row r="37" spans="2:20" x14ac:dyDescent="0.25">
      <c r="B37" s="27" t="s">
        <v>101</v>
      </c>
      <c r="C37" s="27"/>
      <c r="D37" s="93">
        <v>0</v>
      </c>
      <c r="E37" s="93">
        <f t="shared" si="9"/>
        <v>0</v>
      </c>
      <c r="F37" s="93">
        <f t="shared" si="9"/>
        <v>0</v>
      </c>
      <c r="G37" s="93">
        <f t="shared" si="9"/>
        <v>0</v>
      </c>
      <c r="H37" s="93">
        <f t="shared" si="9"/>
        <v>0</v>
      </c>
      <c r="I37" s="93">
        <f t="shared" si="9"/>
        <v>0</v>
      </c>
      <c r="J37" s="93">
        <f t="shared" si="9"/>
        <v>0</v>
      </c>
      <c r="K37" s="93">
        <f t="shared" si="9"/>
        <v>0</v>
      </c>
      <c r="L37" s="93">
        <f t="shared" si="9"/>
        <v>0</v>
      </c>
      <c r="M37" s="93">
        <f t="shared" si="9"/>
        <v>0</v>
      </c>
      <c r="N37" s="93">
        <f t="shared" si="9"/>
        <v>0</v>
      </c>
      <c r="O37" s="93">
        <f t="shared" si="9"/>
        <v>0</v>
      </c>
      <c r="P37" s="79"/>
      <c r="Q37" s="79"/>
      <c r="R37" s="80">
        <f t="shared" si="7"/>
        <v>0</v>
      </c>
      <c r="S37" s="60"/>
      <c r="T37" s="60"/>
    </row>
    <row r="38" spans="2:20" x14ac:dyDescent="0.25">
      <c r="B38" s="27" t="s">
        <v>102</v>
      </c>
      <c r="C38" s="27"/>
      <c r="D38" s="93">
        <v>0</v>
      </c>
      <c r="E38" s="93">
        <f t="shared" si="9"/>
        <v>0</v>
      </c>
      <c r="F38" s="93">
        <f t="shared" si="9"/>
        <v>0</v>
      </c>
      <c r="G38" s="93">
        <f t="shared" si="9"/>
        <v>0</v>
      </c>
      <c r="H38" s="93">
        <f t="shared" si="9"/>
        <v>0</v>
      </c>
      <c r="I38" s="93">
        <f t="shared" si="9"/>
        <v>0</v>
      </c>
      <c r="J38" s="93">
        <f t="shared" si="9"/>
        <v>0</v>
      </c>
      <c r="K38" s="93">
        <f t="shared" si="9"/>
        <v>0</v>
      </c>
      <c r="L38" s="93">
        <f t="shared" si="9"/>
        <v>0</v>
      </c>
      <c r="M38" s="93">
        <f t="shared" si="9"/>
        <v>0</v>
      </c>
      <c r="N38" s="93">
        <f t="shared" si="9"/>
        <v>0</v>
      </c>
      <c r="O38" s="93">
        <f t="shared" si="9"/>
        <v>0</v>
      </c>
      <c r="P38" s="79"/>
      <c r="Q38" s="79"/>
      <c r="R38" s="80">
        <f t="shared" si="7"/>
        <v>0</v>
      </c>
      <c r="S38" s="60"/>
      <c r="T38" s="60"/>
    </row>
    <row r="39" spans="2:20" x14ac:dyDescent="0.25">
      <c r="B39" s="27" t="s">
        <v>103</v>
      </c>
      <c r="C39" s="27"/>
      <c r="D39" s="93">
        <v>500</v>
      </c>
      <c r="E39" s="93">
        <f t="shared" si="9"/>
        <v>500</v>
      </c>
      <c r="F39" s="93">
        <f t="shared" si="9"/>
        <v>500</v>
      </c>
      <c r="G39" s="93">
        <f t="shared" si="9"/>
        <v>500</v>
      </c>
      <c r="H39" s="93">
        <f t="shared" si="9"/>
        <v>500</v>
      </c>
      <c r="I39" s="93">
        <f t="shared" si="9"/>
        <v>500</v>
      </c>
      <c r="J39" s="93">
        <f t="shared" si="9"/>
        <v>500</v>
      </c>
      <c r="K39" s="93">
        <f t="shared" si="9"/>
        <v>500</v>
      </c>
      <c r="L39" s="93">
        <f t="shared" si="9"/>
        <v>500</v>
      </c>
      <c r="M39" s="93">
        <f t="shared" si="9"/>
        <v>500</v>
      </c>
      <c r="N39" s="93">
        <f t="shared" si="9"/>
        <v>500</v>
      </c>
      <c r="O39" s="93">
        <f t="shared" si="9"/>
        <v>500</v>
      </c>
      <c r="P39" s="79"/>
      <c r="Q39" s="79"/>
      <c r="R39" s="80">
        <f t="shared" si="7"/>
        <v>6000</v>
      </c>
      <c r="S39" s="60"/>
      <c r="T39" s="60"/>
    </row>
    <row r="40" spans="2:20" x14ac:dyDescent="0.25">
      <c r="B40" s="27" t="s">
        <v>104</v>
      </c>
      <c r="C40" s="27"/>
      <c r="D40" s="93">
        <v>500</v>
      </c>
      <c r="E40" s="93">
        <f t="shared" si="9"/>
        <v>500</v>
      </c>
      <c r="F40" s="93">
        <f t="shared" si="9"/>
        <v>500</v>
      </c>
      <c r="G40" s="93">
        <f t="shared" si="9"/>
        <v>500</v>
      </c>
      <c r="H40" s="93">
        <f t="shared" si="9"/>
        <v>500</v>
      </c>
      <c r="I40" s="93">
        <f t="shared" si="9"/>
        <v>500</v>
      </c>
      <c r="J40" s="93">
        <f t="shared" si="9"/>
        <v>500</v>
      </c>
      <c r="K40" s="93">
        <f t="shared" si="9"/>
        <v>500</v>
      </c>
      <c r="L40" s="93">
        <f t="shared" si="9"/>
        <v>500</v>
      </c>
      <c r="M40" s="93">
        <f t="shared" si="9"/>
        <v>500</v>
      </c>
      <c r="N40" s="93">
        <f t="shared" si="9"/>
        <v>500</v>
      </c>
      <c r="O40" s="93">
        <f t="shared" si="9"/>
        <v>500</v>
      </c>
      <c r="P40" s="79"/>
      <c r="Q40" s="79"/>
      <c r="R40" s="80">
        <f t="shared" si="7"/>
        <v>6000</v>
      </c>
      <c r="S40" s="60"/>
      <c r="T40" s="60"/>
    </row>
    <row r="41" spans="2:20" x14ac:dyDescent="0.25">
      <c r="B41" s="27" t="s">
        <v>105</v>
      </c>
      <c r="C41" s="27"/>
      <c r="D41" s="93">
        <v>0</v>
      </c>
      <c r="E41" s="93">
        <f t="shared" si="9"/>
        <v>0</v>
      </c>
      <c r="F41" s="93">
        <f t="shared" si="9"/>
        <v>0</v>
      </c>
      <c r="G41" s="93">
        <f t="shared" si="9"/>
        <v>0</v>
      </c>
      <c r="H41" s="93">
        <f t="shared" si="9"/>
        <v>0</v>
      </c>
      <c r="I41" s="93">
        <f t="shared" si="9"/>
        <v>0</v>
      </c>
      <c r="J41" s="93">
        <f t="shared" si="9"/>
        <v>0</v>
      </c>
      <c r="K41" s="93">
        <f t="shared" si="9"/>
        <v>0</v>
      </c>
      <c r="L41" s="93">
        <f t="shared" si="9"/>
        <v>0</v>
      </c>
      <c r="M41" s="93">
        <f t="shared" si="9"/>
        <v>0</v>
      </c>
      <c r="N41" s="93">
        <f t="shared" si="9"/>
        <v>0</v>
      </c>
      <c r="O41" s="93">
        <f t="shared" si="9"/>
        <v>0</v>
      </c>
      <c r="P41" s="79"/>
      <c r="Q41" s="79"/>
      <c r="R41" s="80">
        <f t="shared" si="7"/>
        <v>0</v>
      </c>
      <c r="S41" s="60"/>
      <c r="T41" s="60"/>
    </row>
    <row r="42" spans="2:20" x14ac:dyDescent="0.25">
      <c r="B42" s="27" t="s">
        <v>106</v>
      </c>
      <c r="C42" s="27"/>
      <c r="D42" s="93">
        <v>0</v>
      </c>
      <c r="E42" s="93">
        <f t="shared" si="9"/>
        <v>0</v>
      </c>
      <c r="F42" s="93">
        <f t="shared" si="9"/>
        <v>0</v>
      </c>
      <c r="G42" s="93">
        <f t="shared" si="9"/>
        <v>0</v>
      </c>
      <c r="H42" s="93">
        <f t="shared" si="9"/>
        <v>0</v>
      </c>
      <c r="I42" s="93">
        <f t="shared" si="9"/>
        <v>0</v>
      </c>
      <c r="J42" s="93">
        <f t="shared" si="9"/>
        <v>0</v>
      </c>
      <c r="K42" s="93">
        <f t="shared" si="9"/>
        <v>0</v>
      </c>
      <c r="L42" s="93">
        <f t="shared" si="9"/>
        <v>0</v>
      </c>
      <c r="M42" s="93">
        <f t="shared" si="9"/>
        <v>0</v>
      </c>
      <c r="N42" s="93">
        <f t="shared" si="9"/>
        <v>0</v>
      </c>
      <c r="O42" s="93">
        <f t="shared" si="9"/>
        <v>0</v>
      </c>
      <c r="P42" s="79"/>
      <c r="Q42" s="79"/>
      <c r="R42" s="80">
        <f t="shared" si="7"/>
        <v>0</v>
      </c>
      <c r="S42" s="60"/>
      <c r="T42" s="60"/>
    </row>
    <row r="43" spans="2:20" x14ac:dyDescent="0.25">
      <c r="B43" s="27" t="s">
        <v>107</v>
      </c>
      <c r="C43" s="27"/>
      <c r="D43" s="93">
        <v>0</v>
      </c>
      <c r="E43" s="93">
        <f t="shared" si="9"/>
        <v>0</v>
      </c>
      <c r="F43" s="93">
        <f t="shared" si="9"/>
        <v>0</v>
      </c>
      <c r="G43" s="93">
        <f t="shared" si="9"/>
        <v>0</v>
      </c>
      <c r="H43" s="93">
        <f t="shared" si="9"/>
        <v>0</v>
      </c>
      <c r="I43" s="93">
        <f t="shared" si="9"/>
        <v>0</v>
      </c>
      <c r="J43" s="93">
        <f t="shared" si="9"/>
        <v>0</v>
      </c>
      <c r="K43" s="93">
        <f t="shared" si="9"/>
        <v>0</v>
      </c>
      <c r="L43" s="93">
        <f t="shared" si="9"/>
        <v>0</v>
      </c>
      <c r="M43" s="93">
        <f t="shared" si="9"/>
        <v>0</v>
      </c>
      <c r="N43" s="93">
        <f t="shared" si="9"/>
        <v>0</v>
      </c>
      <c r="O43" s="93">
        <f t="shared" si="9"/>
        <v>0</v>
      </c>
      <c r="P43" s="79"/>
      <c r="Q43" s="79"/>
      <c r="R43" s="80">
        <f t="shared" si="7"/>
        <v>0</v>
      </c>
      <c r="S43" s="60"/>
      <c r="T43" s="60"/>
    </row>
    <row r="44" spans="2:20" x14ac:dyDescent="0.25">
      <c r="B44" s="27" t="s">
        <v>95</v>
      </c>
      <c r="C44" s="27"/>
      <c r="D44" s="93">
        <v>500</v>
      </c>
      <c r="E44" s="93">
        <f t="shared" si="9"/>
        <v>500</v>
      </c>
      <c r="F44" s="93">
        <f t="shared" si="9"/>
        <v>500</v>
      </c>
      <c r="G44" s="93">
        <f t="shared" si="9"/>
        <v>500</v>
      </c>
      <c r="H44" s="93">
        <f t="shared" si="9"/>
        <v>500</v>
      </c>
      <c r="I44" s="93">
        <f t="shared" si="9"/>
        <v>500</v>
      </c>
      <c r="J44" s="93">
        <f t="shared" si="9"/>
        <v>500</v>
      </c>
      <c r="K44" s="93">
        <f t="shared" si="9"/>
        <v>500</v>
      </c>
      <c r="L44" s="93">
        <f t="shared" si="9"/>
        <v>500</v>
      </c>
      <c r="M44" s="93">
        <f t="shared" si="9"/>
        <v>500</v>
      </c>
      <c r="N44" s="93">
        <f t="shared" si="9"/>
        <v>500</v>
      </c>
      <c r="O44" s="93">
        <f t="shared" si="9"/>
        <v>500</v>
      </c>
      <c r="P44" s="79"/>
      <c r="Q44" s="79"/>
      <c r="R44" s="80">
        <f t="shared" si="7"/>
        <v>6000</v>
      </c>
      <c r="S44" s="60"/>
      <c r="T44" s="60"/>
    </row>
    <row r="45" spans="2:20" x14ac:dyDescent="0.25">
      <c r="B45" s="27" t="s">
        <v>108</v>
      </c>
      <c r="C45" s="27"/>
      <c r="D45" s="93">
        <v>0</v>
      </c>
      <c r="E45" s="93">
        <f t="shared" si="9"/>
        <v>0</v>
      </c>
      <c r="F45" s="93">
        <f t="shared" si="9"/>
        <v>0</v>
      </c>
      <c r="G45" s="93">
        <f t="shared" si="9"/>
        <v>0</v>
      </c>
      <c r="H45" s="93">
        <f t="shared" si="9"/>
        <v>0</v>
      </c>
      <c r="I45" s="93">
        <f t="shared" si="9"/>
        <v>0</v>
      </c>
      <c r="J45" s="93">
        <f t="shared" si="9"/>
        <v>0</v>
      </c>
      <c r="K45" s="93">
        <f t="shared" si="9"/>
        <v>0</v>
      </c>
      <c r="L45" s="93">
        <f t="shared" si="9"/>
        <v>0</v>
      </c>
      <c r="M45" s="93">
        <f t="shared" si="9"/>
        <v>0</v>
      </c>
      <c r="N45" s="93">
        <f t="shared" si="9"/>
        <v>0</v>
      </c>
      <c r="O45" s="93">
        <f t="shared" si="9"/>
        <v>0</v>
      </c>
      <c r="P45" s="79"/>
      <c r="Q45" s="79"/>
      <c r="R45" s="80">
        <f t="shared" si="7"/>
        <v>0</v>
      </c>
      <c r="S45" s="60"/>
      <c r="T45" s="60"/>
    </row>
    <row r="46" spans="2:20" x14ac:dyDescent="0.25">
      <c r="B46" s="27" t="s">
        <v>109</v>
      </c>
      <c r="C46" s="27"/>
      <c r="D46" s="93">
        <v>0</v>
      </c>
      <c r="E46" s="93">
        <f t="shared" ref="E46:O60" si="10">+D46</f>
        <v>0</v>
      </c>
      <c r="F46" s="93">
        <f t="shared" si="10"/>
        <v>0</v>
      </c>
      <c r="G46" s="93">
        <f t="shared" si="10"/>
        <v>0</v>
      </c>
      <c r="H46" s="93">
        <f t="shared" si="10"/>
        <v>0</v>
      </c>
      <c r="I46" s="93">
        <f t="shared" si="10"/>
        <v>0</v>
      </c>
      <c r="J46" s="93">
        <f t="shared" si="10"/>
        <v>0</v>
      </c>
      <c r="K46" s="93">
        <f t="shared" si="10"/>
        <v>0</v>
      </c>
      <c r="L46" s="93">
        <f t="shared" si="10"/>
        <v>0</v>
      </c>
      <c r="M46" s="93">
        <f t="shared" si="10"/>
        <v>0</v>
      </c>
      <c r="N46" s="93">
        <f t="shared" si="10"/>
        <v>0</v>
      </c>
      <c r="O46" s="93">
        <f t="shared" si="10"/>
        <v>0</v>
      </c>
      <c r="P46" s="79"/>
      <c r="Q46" s="79"/>
      <c r="R46" s="80">
        <f t="shared" si="7"/>
        <v>0</v>
      </c>
      <c r="S46" s="60"/>
      <c r="T46" s="60"/>
    </row>
    <row r="47" spans="2:20" x14ac:dyDescent="0.25">
      <c r="B47" s="27" t="s">
        <v>110</v>
      </c>
      <c r="C47" s="27"/>
      <c r="D47" s="93">
        <v>0</v>
      </c>
      <c r="E47" s="93">
        <f t="shared" si="10"/>
        <v>0</v>
      </c>
      <c r="F47" s="93">
        <f t="shared" si="10"/>
        <v>0</v>
      </c>
      <c r="G47" s="93">
        <f t="shared" si="10"/>
        <v>0</v>
      </c>
      <c r="H47" s="93">
        <f t="shared" si="10"/>
        <v>0</v>
      </c>
      <c r="I47" s="93">
        <f t="shared" si="10"/>
        <v>0</v>
      </c>
      <c r="J47" s="93">
        <f t="shared" si="10"/>
        <v>0</v>
      </c>
      <c r="K47" s="93">
        <f t="shared" si="10"/>
        <v>0</v>
      </c>
      <c r="L47" s="93">
        <f t="shared" si="10"/>
        <v>0</v>
      </c>
      <c r="M47" s="93">
        <f t="shared" si="10"/>
        <v>0</v>
      </c>
      <c r="N47" s="93">
        <f t="shared" si="10"/>
        <v>0</v>
      </c>
      <c r="O47" s="93">
        <f t="shared" si="10"/>
        <v>0</v>
      </c>
      <c r="P47" s="79"/>
      <c r="Q47" s="79"/>
      <c r="R47" s="80">
        <f t="shared" si="7"/>
        <v>0</v>
      </c>
      <c r="S47" s="60"/>
      <c r="T47" s="60"/>
    </row>
    <row r="48" spans="2:20" x14ac:dyDescent="0.25">
      <c r="B48" s="27" t="s">
        <v>111</v>
      </c>
      <c r="C48" s="27"/>
      <c r="D48" s="93">
        <v>800</v>
      </c>
      <c r="E48" s="93">
        <f t="shared" si="10"/>
        <v>800</v>
      </c>
      <c r="F48" s="93">
        <f t="shared" si="10"/>
        <v>800</v>
      </c>
      <c r="G48" s="93">
        <f t="shared" si="10"/>
        <v>800</v>
      </c>
      <c r="H48" s="93">
        <f t="shared" si="10"/>
        <v>800</v>
      </c>
      <c r="I48" s="93">
        <f t="shared" si="10"/>
        <v>800</v>
      </c>
      <c r="J48" s="93">
        <f t="shared" si="10"/>
        <v>800</v>
      </c>
      <c r="K48" s="93">
        <f t="shared" si="10"/>
        <v>800</v>
      </c>
      <c r="L48" s="93">
        <f t="shared" si="10"/>
        <v>800</v>
      </c>
      <c r="M48" s="93">
        <f t="shared" si="10"/>
        <v>800</v>
      </c>
      <c r="N48" s="93">
        <f t="shared" si="10"/>
        <v>800</v>
      </c>
      <c r="O48" s="93">
        <f t="shared" si="10"/>
        <v>800</v>
      </c>
      <c r="P48" s="79"/>
      <c r="Q48" s="79"/>
      <c r="R48" s="80">
        <f t="shared" si="7"/>
        <v>9600</v>
      </c>
      <c r="S48" s="60"/>
      <c r="T48" s="60"/>
    </row>
    <row r="49" spans="2:59" x14ac:dyDescent="0.25">
      <c r="B49" s="27" t="s">
        <v>112</v>
      </c>
      <c r="C49" s="27"/>
      <c r="D49" s="93">
        <v>0</v>
      </c>
      <c r="E49" s="93">
        <f t="shared" si="10"/>
        <v>0</v>
      </c>
      <c r="F49" s="93">
        <f t="shared" si="10"/>
        <v>0</v>
      </c>
      <c r="G49" s="93">
        <f t="shared" si="10"/>
        <v>0</v>
      </c>
      <c r="H49" s="93">
        <f t="shared" si="10"/>
        <v>0</v>
      </c>
      <c r="I49" s="93">
        <f t="shared" si="10"/>
        <v>0</v>
      </c>
      <c r="J49" s="93">
        <f t="shared" si="10"/>
        <v>0</v>
      </c>
      <c r="K49" s="93">
        <f t="shared" si="10"/>
        <v>0</v>
      </c>
      <c r="L49" s="93">
        <f t="shared" si="10"/>
        <v>0</v>
      </c>
      <c r="M49" s="93">
        <f t="shared" si="10"/>
        <v>0</v>
      </c>
      <c r="N49" s="93">
        <f t="shared" si="10"/>
        <v>0</v>
      </c>
      <c r="O49" s="93">
        <f t="shared" si="10"/>
        <v>0</v>
      </c>
      <c r="P49" s="79"/>
      <c r="Q49" s="79"/>
      <c r="R49" s="80">
        <f t="shared" si="7"/>
        <v>0</v>
      </c>
      <c r="S49" s="60"/>
      <c r="T49" s="60"/>
    </row>
    <row r="50" spans="2:59" x14ac:dyDescent="0.25">
      <c r="B50" s="27" t="s">
        <v>113</v>
      </c>
      <c r="C50" s="27"/>
      <c r="D50" s="93">
        <v>0</v>
      </c>
      <c r="E50" s="93">
        <f t="shared" si="10"/>
        <v>0</v>
      </c>
      <c r="F50" s="93">
        <f t="shared" si="10"/>
        <v>0</v>
      </c>
      <c r="G50" s="93">
        <f t="shared" si="10"/>
        <v>0</v>
      </c>
      <c r="H50" s="93">
        <f t="shared" si="10"/>
        <v>0</v>
      </c>
      <c r="I50" s="93">
        <f t="shared" si="10"/>
        <v>0</v>
      </c>
      <c r="J50" s="93">
        <f t="shared" si="10"/>
        <v>0</v>
      </c>
      <c r="K50" s="93">
        <f>+J50</f>
        <v>0</v>
      </c>
      <c r="L50" s="93">
        <f t="shared" si="10"/>
        <v>0</v>
      </c>
      <c r="M50" s="93">
        <f t="shared" si="10"/>
        <v>0</v>
      </c>
      <c r="N50" s="93">
        <f t="shared" si="10"/>
        <v>0</v>
      </c>
      <c r="O50" s="93">
        <f t="shared" si="10"/>
        <v>0</v>
      </c>
      <c r="P50" s="79"/>
      <c r="Q50" s="79"/>
      <c r="R50" s="80">
        <f t="shared" si="7"/>
        <v>0</v>
      </c>
      <c r="S50" s="60"/>
      <c r="T50" s="60"/>
    </row>
    <row r="51" spans="2:59" x14ac:dyDescent="0.25">
      <c r="B51" s="60"/>
      <c r="C51" s="60"/>
      <c r="D51" s="94"/>
      <c r="E51" s="93">
        <f t="shared" si="10"/>
        <v>0</v>
      </c>
      <c r="F51" s="93">
        <f t="shared" si="10"/>
        <v>0</v>
      </c>
      <c r="G51" s="93">
        <f t="shared" si="10"/>
        <v>0</v>
      </c>
      <c r="H51" s="93">
        <f t="shared" si="10"/>
        <v>0</v>
      </c>
      <c r="I51" s="93">
        <f t="shared" si="10"/>
        <v>0</v>
      </c>
      <c r="J51" s="93">
        <f t="shared" si="10"/>
        <v>0</v>
      </c>
      <c r="K51" s="93">
        <f t="shared" si="10"/>
        <v>0</v>
      </c>
      <c r="L51" s="93">
        <f t="shared" si="10"/>
        <v>0</v>
      </c>
      <c r="M51" s="93">
        <f t="shared" si="10"/>
        <v>0</v>
      </c>
      <c r="N51" s="93">
        <f t="shared" si="10"/>
        <v>0</v>
      </c>
      <c r="O51" s="93">
        <f t="shared" si="10"/>
        <v>0</v>
      </c>
      <c r="P51" s="60"/>
      <c r="Q51" s="60"/>
      <c r="R51" s="80">
        <f t="shared" si="7"/>
        <v>0</v>
      </c>
      <c r="S51" s="60"/>
      <c r="T51" s="60"/>
    </row>
    <row r="52" spans="2:59" x14ac:dyDescent="0.25">
      <c r="B52" s="60"/>
      <c r="C52" s="60"/>
      <c r="D52" s="93"/>
      <c r="E52" s="93">
        <f t="shared" si="10"/>
        <v>0</v>
      </c>
      <c r="F52" s="93">
        <f t="shared" si="10"/>
        <v>0</v>
      </c>
      <c r="G52" s="93">
        <f t="shared" si="10"/>
        <v>0</v>
      </c>
      <c r="H52" s="93">
        <f t="shared" si="10"/>
        <v>0</v>
      </c>
      <c r="I52" s="93">
        <f t="shared" si="10"/>
        <v>0</v>
      </c>
      <c r="J52" s="93">
        <f t="shared" si="10"/>
        <v>0</v>
      </c>
      <c r="K52" s="93">
        <f t="shared" si="10"/>
        <v>0</v>
      </c>
      <c r="L52" s="93">
        <f t="shared" si="10"/>
        <v>0</v>
      </c>
      <c r="M52" s="93">
        <f t="shared" si="10"/>
        <v>0</v>
      </c>
      <c r="N52" s="93">
        <f t="shared" si="10"/>
        <v>0</v>
      </c>
      <c r="O52" s="93">
        <f t="shared" si="10"/>
        <v>0</v>
      </c>
      <c r="P52" s="79"/>
      <c r="Q52" s="79"/>
      <c r="R52" s="80">
        <f t="shared" si="7"/>
        <v>0</v>
      </c>
      <c r="S52" s="60"/>
      <c r="T52" s="60"/>
    </row>
    <row r="53" spans="2:59" ht="12.75" customHeight="1" x14ac:dyDescent="0.25">
      <c r="B53" s="87" t="s">
        <v>114</v>
      </c>
      <c r="C53" s="87"/>
      <c r="D53" s="93">
        <f>SUM(D54:D60)</f>
        <v>51500</v>
      </c>
      <c r="E53" s="93">
        <f t="shared" ref="E53:O53" si="11">SUM(E54:E60)</f>
        <v>51500</v>
      </c>
      <c r="F53" s="93">
        <f t="shared" si="11"/>
        <v>51500</v>
      </c>
      <c r="G53" s="93">
        <f t="shared" si="11"/>
        <v>51500</v>
      </c>
      <c r="H53" s="93">
        <f t="shared" si="11"/>
        <v>51500</v>
      </c>
      <c r="I53" s="93">
        <f t="shared" si="11"/>
        <v>51500</v>
      </c>
      <c r="J53" s="93">
        <f t="shared" si="11"/>
        <v>51500</v>
      </c>
      <c r="K53" s="93">
        <f t="shared" si="11"/>
        <v>51500</v>
      </c>
      <c r="L53" s="93">
        <f t="shared" si="11"/>
        <v>51500</v>
      </c>
      <c r="M53" s="93">
        <f t="shared" si="11"/>
        <v>51500</v>
      </c>
      <c r="N53" s="93">
        <f t="shared" si="11"/>
        <v>51500</v>
      </c>
      <c r="O53" s="93">
        <f t="shared" si="11"/>
        <v>51500</v>
      </c>
      <c r="P53" s="89">
        <f>SUM(P54:P59)</f>
        <v>0</v>
      </c>
      <c r="Q53" s="89"/>
      <c r="R53" s="80">
        <f t="shared" si="7"/>
        <v>618000</v>
      </c>
      <c r="S53" s="60"/>
      <c r="T53" s="60"/>
    </row>
    <row r="54" spans="2:59" ht="12.75" customHeight="1" x14ac:dyDescent="0.25">
      <c r="B54" s="27" t="s">
        <v>115</v>
      </c>
      <c r="C54" s="27"/>
      <c r="D54" s="93">
        <v>15000</v>
      </c>
      <c r="E54" s="93">
        <v>15000</v>
      </c>
      <c r="F54" s="93">
        <v>15000</v>
      </c>
      <c r="G54" s="93">
        <v>15000</v>
      </c>
      <c r="H54" s="93">
        <v>15000</v>
      </c>
      <c r="I54" s="93">
        <v>15000</v>
      </c>
      <c r="J54" s="93">
        <v>15000</v>
      </c>
      <c r="K54" s="93">
        <v>15000</v>
      </c>
      <c r="L54" s="93">
        <v>15000</v>
      </c>
      <c r="M54" s="93">
        <v>15000</v>
      </c>
      <c r="N54" s="93">
        <v>15000</v>
      </c>
      <c r="O54" s="93">
        <v>15000</v>
      </c>
      <c r="P54" s="79"/>
      <c r="Q54" s="79"/>
      <c r="R54" s="80">
        <f t="shared" si="7"/>
        <v>180000</v>
      </c>
      <c r="S54" s="60"/>
      <c r="T54" s="60"/>
    </row>
    <row r="55" spans="2:59" ht="12.75" customHeight="1" x14ac:dyDescent="0.25">
      <c r="B55" s="27" t="s">
        <v>116</v>
      </c>
      <c r="C55" s="27"/>
      <c r="D55" s="93">
        <v>3500</v>
      </c>
      <c r="E55" s="93">
        <v>3500</v>
      </c>
      <c r="F55" s="93">
        <v>3500</v>
      </c>
      <c r="G55" s="93">
        <v>3500</v>
      </c>
      <c r="H55" s="93">
        <v>3500</v>
      </c>
      <c r="I55" s="93">
        <v>3500</v>
      </c>
      <c r="J55" s="93">
        <v>3500</v>
      </c>
      <c r="K55" s="93">
        <v>3500</v>
      </c>
      <c r="L55" s="93">
        <v>3500</v>
      </c>
      <c r="M55" s="93">
        <v>3500</v>
      </c>
      <c r="N55" s="93">
        <v>3500</v>
      </c>
      <c r="O55" s="93">
        <v>3500</v>
      </c>
      <c r="P55" s="79"/>
      <c r="Q55" s="79"/>
      <c r="R55" s="80">
        <f t="shared" si="7"/>
        <v>42000</v>
      </c>
      <c r="S55" s="60"/>
      <c r="T55" s="60"/>
    </row>
    <row r="56" spans="2:59" ht="12.75" customHeight="1" x14ac:dyDescent="0.25">
      <c r="B56" s="27" t="s">
        <v>117</v>
      </c>
      <c r="C56" s="27"/>
      <c r="D56" s="93">
        <v>7000</v>
      </c>
      <c r="E56" s="93">
        <v>7000</v>
      </c>
      <c r="F56" s="93">
        <v>7000</v>
      </c>
      <c r="G56" s="93">
        <v>7000</v>
      </c>
      <c r="H56" s="93">
        <v>7000</v>
      </c>
      <c r="I56" s="93">
        <v>7000</v>
      </c>
      <c r="J56" s="93">
        <v>7000</v>
      </c>
      <c r="K56" s="93">
        <v>7000</v>
      </c>
      <c r="L56" s="93">
        <v>7000</v>
      </c>
      <c r="M56" s="93">
        <v>7000</v>
      </c>
      <c r="N56" s="93">
        <v>7000</v>
      </c>
      <c r="O56" s="93">
        <v>7000</v>
      </c>
      <c r="P56" s="79"/>
      <c r="Q56" s="79"/>
      <c r="R56" s="80">
        <f t="shared" si="7"/>
        <v>84000</v>
      </c>
      <c r="S56" s="60"/>
      <c r="T56" s="60"/>
    </row>
    <row r="57" spans="2:59" ht="12.75" customHeight="1" x14ac:dyDescent="0.25">
      <c r="B57" s="27" t="s">
        <v>118</v>
      </c>
      <c r="C57" s="27"/>
      <c r="D57" s="93">
        <v>25000</v>
      </c>
      <c r="E57" s="93">
        <v>25000</v>
      </c>
      <c r="F57" s="93">
        <v>25000</v>
      </c>
      <c r="G57" s="93">
        <v>25000</v>
      </c>
      <c r="H57" s="93">
        <v>25000</v>
      </c>
      <c r="I57" s="93">
        <v>25000</v>
      </c>
      <c r="J57" s="93">
        <v>25000</v>
      </c>
      <c r="K57" s="93">
        <v>25000</v>
      </c>
      <c r="L57" s="93">
        <v>25000</v>
      </c>
      <c r="M57" s="93">
        <v>25000</v>
      </c>
      <c r="N57" s="93">
        <v>25000</v>
      </c>
      <c r="O57" s="93">
        <v>25000</v>
      </c>
      <c r="P57" s="79"/>
      <c r="Q57" s="79"/>
      <c r="R57" s="80">
        <f t="shared" si="7"/>
        <v>300000</v>
      </c>
      <c r="S57" s="60"/>
      <c r="T57" s="60"/>
    </row>
    <row r="58" spans="2:59" ht="12.75" customHeight="1" x14ac:dyDescent="0.25">
      <c r="B58" s="27" t="s">
        <v>119</v>
      </c>
      <c r="C58" s="27"/>
      <c r="D58" s="93">
        <v>1000</v>
      </c>
      <c r="E58" s="93">
        <f t="shared" ref="E58:J60" si="12">+D58</f>
        <v>1000</v>
      </c>
      <c r="F58" s="93">
        <f t="shared" si="12"/>
        <v>1000</v>
      </c>
      <c r="G58" s="93">
        <f t="shared" si="12"/>
        <v>1000</v>
      </c>
      <c r="H58" s="93">
        <f t="shared" si="12"/>
        <v>1000</v>
      </c>
      <c r="I58" s="93">
        <f t="shared" si="12"/>
        <v>1000</v>
      </c>
      <c r="J58" s="93">
        <f t="shared" si="12"/>
        <v>1000</v>
      </c>
      <c r="K58" s="93">
        <f t="shared" si="10"/>
        <v>1000</v>
      </c>
      <c r="L58" s="93">
        <f t="shared" si="10"/>
        <v>1000</v>
      </c>
      <c r="M58" s="93">
        <f t="shared" si="10"/>
        <v>1000</v>
      </c>
      <c r="N58" s="93">
        <f t="shared" si="10"/>
        <v>1000</v>
      </c>
      <c r="O58" s="93">
        <f t="shared" si="10"/>
        <v>1000</v>
      </c>
      <c r="P58" s="79"/>
      <c r="Q58" s="79"/>
      <c r="R58" s="80">
        <f t="shared" si="7"/>
        <v>12000</v>
      </c>
      <c r="S58" s="60"/>
      <c r="T58" s="60"/>
    </row>
    <row r="59" spans="2:59" ht="12.75" customHeight="1" x14ac:dyDescent="0.25">
      <c r="B59" s="27" t="s">
        <v>120</v>
      </c>
      <c r="C59" s="27"/>
      <c r="D59" s="93">
        <v>0</v>
      </c>
      <c r="E59" s="93">
        <f t="shared" si="12"/>
        <v>0</v>
      </c>
      <c r="F59" s="93">
        <f t="shared" si="12"/>
        <v>0</v>
      </c>
      <c r="G59" s="93">
        <f t="shared" si="12"/>
        <v>0</v>
      </c>
      <c r="H59" s="93">
        <f t="shared" si="12"/>
        <v>0</v>
      </c>
      <c r="I59" s="93">
        <f t="shared" si="12"/>
        <v>0</v>
      </c>
      <c r="J59" s="93">
        <f t="shared" si="12"/>
        <v>0</v>
      </c>
      <c r="K59" s="93">
        <f t="shared" si="10"/>
        <v>0</v>
      </c>
      <c r="L59" s="93">
        <f t="shared" si="10"/>
        <v>0</v>
      </c>
      <c r="M59" s="93">
        <f t="shared" si="10"/>
        <v>0</v>
      </c>
      <c r="N59" s="93">
        <f t="shared" si="10"/>
        <v>0</v>
      </c>
      <c r="O59" s="93">
        <f t="shared" si="10"/>
        <v>0</v>
      </c>
      <c r="P59" s="79"/>
      <c r="Q59" s="79"/>
      <c r="R59" s="80">
        <f t="shared" si="7"/>
        <v>0</v>
      </c>
      <c r="S59" s="60"/>
      <c r="T59" s="60"/>
    </row>
    <row r="60" spans="2:59" ht="12.75" customHeight="1" x14ac:dyDescent="0.25">
      <c r="B60" s="27" t="s">
        <v>121</v>
      </c>
      <c r="C60" s="27"/>
      <c r="D60" s="93">
        <v>0</v>
      </c>
      <c r="E60" s="93">
        <f t="shared" si="12"/>
        <v>0</v>
      </c>
      <c r="F60" s="93">
        <f t="shared" si="12"/>
        <v>0</v>
      </c>
      <c r="G60" s="93">
        <f t="shared" si="12"/>
        <v>0</v>
      </c>
      <c r="H60" s="93">
        <f t="shared" si="12"/>
        <v>0</v>
      </c>
      <c r="I60" s="93">
        <f t="shared" si="12"/>
        <v>0</v>
      </c>
      <c r="J60" s="93">
        <f t="shared" si="12"/>
        <v>0</v>
      </c>
      <c r="K60" s="93">
        <f t="shared" si="10"/>
        <v>0</v>
      </c>
      <c r="L60" s="93">
        <f t="shared" si="10"/>
        <v>0</v>
      </c>
      <c r="M60" s="93">
        <f t="shared" si="10"/>
        <v>0</v>
      </c>
      <c r="N60" s="93">
        <f t="shared" si="10"/>
        <v>0</v>
      </c>
      <c r="O60" s="93">
        <f t="shared" si="10"/>
        <v>0</v>
      </c>
      <c r="P60" s="79"/>
      <c r="Q60" s="79"/>
      <c r="R60" s="80">
        <f t="shared" si="7"/>
        <v>0</v>
      </c>
      <c r="S60" s="60"/>
      <c r="T60" s="60"/>
    </row>
    <row r="61" spans="2:59" x14ac:dyDescent="0.25">
      <c r="B61" s="27"/>
      <c r="C61" s="27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79"/>
      <c r="Q61" s="79"/>
      <c r="R61" s="80">
        <f t="shared" si="7"/>
        <v>0</v>
      </c>
      <c r="S61" s="60"/>
      <c r="T61" s="60"/>
    </row>
    <row r="62" spans="2:59" x14ac:dyDescent="0.25">
      <c r="B62" s="77" t="s">
        <v>73</v>
      </c>
      <c r="C62" s="77"/>
      <c r="D62" s="93">
        <f t="shared" ref="D62:O62" si="13">+D53+D27</f>
        <v>59300</v>
      </c>
      <c r="E62" s="93">
        <f t="shared" si="13"/>
        <v>59300</v>
      </c>
      <c r="F62" s="93">
        <f t="shared" si="13"/>
        <v>59300</v>
      </c>
      <c r="G62" s="93">
        <f t="shared" si="13"/>
        <v>59300</v>
      </c>
      <c r="H62" s="93">
        <f t="shared" si="13"/>
        <v>59300</v>
      </c>
      <c r="I62" s="93">
        <f t="shared" si="13"/>
        <v>59300</v>
      </c>
      <c r="J62" s="93">
        <f t="shared" si="13"/>
        <v>59300</v>
      </c>
      <c r="K62" s="93">
        <f t="shared" si="13"/>
        <v>59300</v>
      </c>
      <c r="L62" s="93">
        <f t="shared" si="13"/>
        <v>59300</v>
      </c>
      <c r="M62" s="93">
        <f t="shared" si="13"/>
        <v>59300</v>
      </c>
      <c r="N62" s="93">
        <f t="shared" si="13"/>
        <v>59300</v>
      </c>
      <c r="O62" s="93">
        <f t="shared" si="13"/>
        <v>59300</v>
      </c>
      <c r="P62" s="90"/>
      <c r="Q62" s="90"/>
      <c r="R62" s="80">
        <f t="shared" si="7"/>
        <v>711600</v>
      </c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</row>
    <row r="63" spans="2:59" x14ac:dyDescent="0.25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91"/>
      <c r="S63" s="60"/>
      <c r="T63" s="60"/>
    </row>
    <row r="64" spans="2:59" x14ac:dyDescent="0.25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2:20" x14ac:dyDescent="0.25">
      <c r="B65" s="61" t="s">
        <v>122</v>
      </c>
      <c r="C65" s="61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</row>
    <row r="66" spans="2:20" x14ac:dyDescent="0.25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2:20" x14ac:dyDescent="0.25">
      <c r="B67" s="60" t="s">
        <v>123</v>
      </c>
      <c r="C67" s="60">
        <v>27000</v>
      </c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2:20" x14ac:dyDescent="0.25">
      <c r="B68" s="60" t="s">
        <v>0</v>
      </c>
      <c r="C68">
        <v>80000</v>
      </c>
    </row>
    <row r="69" spans="2:20" x14ac:dyDescent="0.25">
      <c r="B69" s="60" t="s">
        <v>124</v>
      </c>
      <c r="C69" s="92">
        <f>+C67/C68</f>
        <v>0.33750000000000002</v>
      </c>
    </row>
    <row r="70" spans="2:20" ht="21" customHeight="1" x14ac:dyDescent="0.25">
      <c r="B70" s="60" t="s">
        <v>4</v>
      </c>
      <c r="C70" s="99">
        <f>100%-C69</f>
        <v>0.66249999999999998</v>
      </c>
    </row>
    <row r="71" spans="2:20" x14ac:dyDescent="0.25">
      <c r="B71" s="60" t="s">
        <v>10</v>
      </c>
      <c r="C71" s="98">
        <f>+D21/C70</f>
        <v>89509.433962264156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D44B-79C7-4A48-9A52-6CC405880A4A}">
  <dimension ref="B3:BG71"/>
  <sheetViews>
    <sheetView topLeftCell="A2" workbookViewId="0">
      <selection activeCell="U22" sqref="U22"/>
    </sheetView>
  </sheetViews>
  <sheetFormatPr defaultRowHeight="15" x14ac:dyDescent="0.25"/>
  <cols>
    <col min="1" max="1" width="4.28515625" customWidth="1"/>
    <col min="2" max="2" width="35.85546875" customWidth="1"/>
    <col min="3" max="3" width="12" customWidth="1"/>
    <col min="4" max="6" width="10.7109375" customWidth="1"/>
    <col min="7" max="7" width="9.7109375" customWidth="1"/>
    <col min="8" max="9" width="10.140625" customWidth="1"/>
    <col min="10" max="10" width="10.28515625" customWidth="1"/>
    <col min="11" max="12" width="10.7109375" customWidth="1"/>
    <col min="13" max="13" width="9.7109375" customWidth="1"/>
    <col min="14" max="15" width="10.140625" customWidth="1"/>
    <col min="16" max="16" width="1.7109375" customWidth="1"/>
    <col min="17" max="17" width="5.5703125" customWidth="1"/>
    <col min="18" max="18" width="10.5703125" customWidth="1"/>
    <col min="19" max="19" width="1.7109375" customWidth="1"/>
    <col min="257" max="257" width="4.28515625" customWidth="1"/>
    <col min="258" max="258" width="35.85546875" customWidth="1"/>
    <col min="259" max="259" width="12" customWidth="1"/>
    <col min="260" max="262" width="10.7109375" customWidth="1"/>
    <col min="263" max="263" width="9.7109375" customWidth="1"/>
    <col min="264" max="265" width="10.140625" customWidth="1"/>
    <col min="266" max="266" width="10.28515625" customWidth="1"/>
    <col min="267" max="268" width="10.7109375" customWidth="1"/>
    <col min="269" max="269" width="9.7109375" customWidth="1"/>
    <col min="270" max="271" width="10.140625" customWidth="1"/>
    <col min="272" max="272" width="1.7109375" customWidth="1"/>
    <col min="273" max="273" width="5.5703125" customWidth="1"/>
    <col min="274" max="274" width="10.5703125" customWidth="1"/>
    <col min="275" max="275" width="1.7109375" customWidth="1"/>
    <col min="513" max="513" width="4.28515625" customWidth="1"/>
    <col min="514" max="514" width="35.85546875" customWidth="1"/>
    <col min="515" max="515" width="12" customWidth="1"/>
    <col min="516" max="518" width="10.7109375" customWidth="1"/>
    <col min="519" max="519" width="9.7109375" customWidth="1"/>
    <col min="520" max="521" width="10.140625" customWidth="1"/>
    <col min="522" max="522" width="10.28515625" customWidth="1"/>
    <col min="523" max="524" width="10.7109375" customWidth="1"/>
    <col min="525" max="525" width="9.7109375" customWidth="1"/>
    <col min="526" max="527" width="10.140625" customWidth="1"/>
    <col min="528" max="528" width="1.7109375" customWidth="1"/>
    <col min="529" max="529" width="5.5703125" customWidth="1"/>
    <col min="530" max="530" width="10.5703125" customWidth="1"/>
    <col min="531" max="531" width="1.7109375" customWidth="1"/>
    <col min="769" max="769" width="4.28515625" customWidth="1"/>
    <col min="770" max="770" width="35.85546875" customWidth="1"/>
    <col min="771" max="771" width="12" customWidth="1"/>
    <col min="772" max="774" width="10.7109375" customWidth="1"/>
    <col min="775" max="775" width="9.7109375" customWidth="1"/>
    <col min="776" max="777" width="10.140625" customWidth="1"/>
    <col min="778" max="778" width="10.28515625" customWidth="1"/>
    <col min="779" max="780" width="10.7109375" customWidth="1"/>
    <col min="781" max="781" width="9.7109375" customWidth="1"/>
    <col min="782" max="783" width="10.140625" customWidth="1"/>
    <col min="784" max="784" width="1.7109375" customWidth="1"/>
    <col min="785" max="785" width="5.5703125" customWidth="1"/>
    <col min="786" max="786" width="10.5703125" customWidth="1"/>
    <col min="787" max="787" width="1.7109375" customWidth="1"/>
    <col min="1025" max="1025" width="4.28515625" customWidth="1"/>
    <col min="1026" max="1026" width="35.85546875" customWidth="1"/>
    <col min="1027" max="1027" width="12" customWidth="1"/>
    <col min="1028" max="1030" width="10.7109375" customWidth="1"/>
    <col min="1031" max="1031" width="9.7109375" customWidth="1"/>
    <col min="1032" max="1033" width="10.140625" customWidth="1"/>
    <col min="1034" max="1034" width="10.28515625" customWidth="1"/>
    <col min="1035" max="1036" width="10.7109375" customWidth="1"/>
    <col min="1037" max="1037" width="9.7109375" customWidth="1"/>
    <col min="1038" max="1039" width="10.140625" customWidth="1"/>
    <col min="1040" max="1040" width="1.7109375" customWidth="1"/>
    <col min="1041" max="1041" width="5.5703125" customWidth="1"/>
    <col min="1042" max="1042" width="10.5703125" customWidth="1"/>
    <col min="1043" max="1043" width="1.7109375" customWidth="1"/>
    <col min="1281" max="1281" width="4.28515625" customWidth="1"/>
    <col min="1282" max="1282" width="35.85546875" customWidth="1"/>
    <col min="1283" max="1283" width="12" customWidth="1"/>
    <col min="1284" max="1286" width="10.7109375" customWidth="1"/>
    <col min="1287" max="1287" width="9.7109375" customWidth="1"/>
    <col min="1288" max="1289" width="10.140625" customWidth="1"/>
    <col min="1290" max="1290" width="10.28515625" customWidth="1"/>
    <col min="1291" max="1292" width="10.7109375" customWidth="1"/>
    <col min="1293" max="1293" width="9.7109375" customWidth="1"/>
    <col min="1294" max="1295" width="10.140625" customWidth="1"/>
    <col min="1296" max="1296" width="1.7109375" customWidth="1"/>
    <col min="1297" max="1297" width="5.5703125" customWidth="1"/>
    <col min="1298" max="1298" width="10.5703125" customWidth="1"/>
    <col min="1299" max="1299" width="1.7109375" customWidth="1"/>
    <col min="1537" max="1537" width="4.28515625" customWidth="1"/>
    <col min="1538" max="1538" width="35.85546875" customWidth="1"/>
    <col min="1539" max="1539" width="12" customWidth="1"/>
    <col min="1540" max="1542" width="10.7109375" customWidth="1"/>
    <col min="1543" max="1543" width="9.7109375" customWidth="1"/>
    <col min="1544" max="1545" width="10.140625" customWidth="1"/>
    <col min="1546" max="1546" width="10.28515625" customWidth="1"/>
    <col min="1547" max="1548" width="10.7109375" customWidth="1"/>
    <col min="1549" max="1549" width="9.7109375" customWidth="1"/>
    <col min="1550" max="1551" width="10.140625" customWidth="1"/>
    <col min="1552" max="1552" width="1.7109375" customWidth="1"/>
    <col min="1553" max="1553" width="5.5703125" customWidth="1"/>
    <col min="1554" max="1554" width="10.5703125" customWidth="1"/>
    <col min="1555" max="1555" width="1.7109375" customWidth="1"/>
    <col min="1793" max="1793" width="4.28515625" customWidth="1"/>
    <col min="1794" max="1794" width="35.85546875" customWidth="1"/>
    <col min="1795" max="1795" width="12" customWidth="1"/>
    <col min="1796" max="1798" width="10.7109375" customWidth="1"/>
    <col min="1799" max="1799" width="9.7109375" customWidth="1"/>
    <col min="1800" max="1801" width="10.140625" customWidth="1"/>
    <col min="1802" max="1802" width="10.28515625" customWidth="1"/>
    <col min="1803" max="1804" width="10.7109375" customWidth="1"/>
    <col min="1805" max="1805" width="9.7109375" customWidth="1"/>
    <col min="1806" max="1807" width="10.140625" customWidth="1"/>
    <col min="1808" max="1808" width="1.7109375" customWidth="1"/>
    <col min="1809" max="1809" width="5.5703125" customWidth="1"/>
    <col min="1810" max="1810" width="10.5703125" customWidth="1"/>
    <col min="1811" max="1811" width="1.7109375" customWidth="1"/>
    <col min="2049" max="2049" width="4.28515625" customWidth="1"/>
    <col min="2050" max="2050" width="35.85546875" customWidth="1"/>
    <col min="2051" max="2051" width="12" customWidth="1"/>
    <col min="2052" max="2054" width="10.7109375" customWidth="1"/>
    <col min="2055" max="2055" width="9.7109375" customWidth="1"/>
    <col min="2056" max="2057" width="10.140625" customWidth="1"/>
    <col min="2058" max="2058" width="10.28515625" customWidth="1"/>
    <col min="2059" max="2060" width="10.7109375" customWidth="1"/>
    <col min="2061" max="2061" width="9.7109375" customWidth="1"/>
    <col min="2062" max="2063" width="10.140625" customWidth="1"/>
    <col min="2064" max="2064" width="1.7109375" customWidth="1"/>
    <col min="2065" max="2065" width="5.5703125" customWidth="1"/>
    <col min="2066" max="2066" width="10.5703125" customWidth="1"/>
    <col min="2067" max="2067" width="1.7109375" customWidth="1"/>
    <col min="2305" max="2305" width="4.28515625" customWidth="1"/>
    <col min="2306" max="2306" width="35.85546875" customWidth="1"/>
    <col min="2307" max="2307" width="12" customWidth="1"/>
    <col min="2308" max="2310" width="10.7109375" customWidth="1"/>
    <col min="2311" max="2311" width="9.7109375" customWidth="1"/>
    <col min="2312" max="2313" width="10.140625" customWidth="1"/>
    <col min="2314" max="2314" width="10.28515625" customWidth="1"/>
    <col min="2315" max="2316" width="10.7109375" customWidth="1"/>
    <col min="2317" max="2317" width="9.7109375" customWidth="1"/>
    <col min="2318" max="2319" width="10.140625" customWidth="1"/>
    <col min="2320" max="2320" width="1.7109375" customWidth="1"/>
    <col min="2321" max="2321" width="5.5703125" customWidth="1"/>
    <col min="2322" max="2322" width="10.5703125" customWidth="1"/>
    <col min="2323" max="2323" width="1.7109375" customWidth="1"/>
    <col min="2561" max="2561" width="4.28515625" customWidth="1"/>
    <col min="2562" max="2562" width="35.85546875" customWidth="1"/>
    <col min="2563" max="2563" width="12" customWidth="1"/>
    <col min="2564" max="2566" width="10.7109375" customWidth="1"/>
    <col min="2567" max="2567" width="9.7109375" customWidth="1"/>
    <col min="2568" max="2569" width="10.140625" customWidth="1"/>
    <col min="2570" max="2570" width="10.28515625" customWidth="1"/>
    <col min="2571" max="2572" width="10.7109375" customWidth="1"/>
    <col min="2573" max="2573" width="9.7109375" customWidth="1"/>
    <col min="2574" max="2575" width="10.140625" customWidth="1"/>
    <col min="2576" max="2576" width="1.7109375" customWidth="1"/>
    <col min="2577" max="2577" width="5.5703125" customWidth="1"/>
    <col min="2578" max="2578" width="10.5703125" customWidth="1"/>
    <col min="2579" max="2579" width="1.7109375" customWidth="1"/>
    <col min="2817" max="2817" width="4.28515625" customWidth="1"/>
    <col min="2818" max="2818" width="35.85546875" customWidth="1"/>
    <col min="2819" max="2819" width="12" customWidth="1"/>
    <col min="2820" max="2822" width="10.7109375" customWidth="1"/>
    <col min="2823" max="2823" width="9.7109375" customWidth="1"/>
    <col min="2824" max="2825" width="10.140625" customWidth="1"/>
    <col min="2826" max="2826" width="10.28515625" customWidth="1"/>
    <col min="2827" max="2828" width="10.7109375" customWidth="1"/>
    <col min="2829" max="2829" width="9.7109375" customWidth="1"/>
    <col min="2830" max="2831" width="10.140625" customWidth="1"/>
    <col min="2832" max="2832" width="1.7109375" customWidth="1"/>
    <col min="2833" max="2833" width="5.5703125" customWidth="1"/>
    <col min="2834" max="2834" width="10.5703125" customWidth="1"/>
    <col min="2835" max="2835" width="1.7109375" customWidth="1"/>
    <col min="3073" max="3073" width="4.28515625" customWidth="1"/>
    <col min="3074" max="3074" width="35.85546875" customWidth="1"/>
    <col min="3075" max="3075" width="12" customWidth="1"/>
    <col min="3076" max="3078" width="10.7109375" customWidth="1"/>
    <col min="3079" max="3079" width="9.7109375" customWidth="1"/>
    <col min="3080" max="3081" width="10.140625" customWidth="1"/>
    <col min="3082" max="3082" width="10.28515625" customWidth="1"/>
    <col min="3083" max="3084" width="10.7109375" customWidth="1"/>
    <col min="3085" max="3085" width="9.7109375" customWidth="1"/>
    <col min="3086" max="3087" width="10.140625" customWidth="1"/>
    <col min="3088" max="3088" width="1.7109375" customWidth="1"/>
    <col min="3089" max="3089" width="5.5703125" customWidth="1"/>
    <col min="3090" max="3090" width="10.5703125" customWidth="1"/>
    <col min="3091" max="3091" width="1.7109375" customWidth="1"/>
    <col min="3329" max="3329" width="4.28515625" customWidth="1"/>
    <col min="3330" max="3330" width="35.85546875" customWidth="1"/>
    <col min="3331" max="3331" width="12" customWidth="1"/>
    <col min="3332" max="3334" width="10.7109375" customWidth="1"/>
    <col min="3335" max="3335" width="9.7109375" customWidth="1"/>
    <col min="3336" max="3337" width="10.140625" customWidth="1"/>
    <col min="3338" max="3338" width="10.28515625" customWidth="1"/>
    <col min="3339" max="3340" width="10.7109375" customWidth="1"/>
    <col min="3341" max="3341" width="9.7109375" customWidth="1"/>
    <col min="3342" max="3343" width="10.140625" customWidth="1"/>
    <col min="3344" max="3344" width="1.7109375" customWidth="1"/>
    <col min="3345" max="3345" width="5.5703125" customWidth="1"/>
    <col min="3346" max="3346" width="10.5703125" customWidth="1"/>
    <col min="3347" max="3347" width="1.7109375" customWidth="1"/>
    <col min="3585" max="3585" width="4.28515625" customWidth="1"/>
    <col min="3586" max="3586" width="35.85546875" customWidth="1"/>
    <col min="3587" max="3587" width="12" customWidth="1"/>
    <col min="3588" max="3590" width="10.7109375" customWidth="1"/>
    <col min="3591" max="3591" width="9.7109375" customWidth="1"/>
    <col min="3592" max="3593" width="10.140625" customWidth="1"/>
    <col min="3594" max="3594" width="10.28515625" customWidth="1"/>
    <col min="3595" max="3596" width="10.7109375" customWidth="1"/>
    <col min="3597" max="3597" width="9.7109375" customWidth="1"/>
    <col min="3598" max="3599" width="10.140625" customWidth="1"/>
    <col min="3600" max="3600" width="1.7109375" customWidth="1"/>
    <col min="3601" max="3601" width="5.5703125" customWidth="1"/>
    <col min="3602" max="3602" width="10.5703125" customWidth="1"/>
    <col min="3603" max="3603" width="1.7109375" customWidth="1"/>
    <col min="3841" max="3841" width="4.28515625" customWidth="1"/>
    <col min="3842" max="3842" width="35.85546875" customWidth="1"/>
    <col min="3843" max="3843" width="12" customWidth="1"/>
    <col min="3844" max="3846" width="10.7109375" customWidth="1"/>
    <col min="3847" max="3847" width="9.7109375" customWidth="1"/>
    <col min="3848" max="3849" width="10.140625" customWidth="1"/>
    <col min="3850" max="3850" width="10.28515625" customWidth="1"/>
    <col min="3851" max="3852" width="10.7109375" customWidth="1"/>
    <col min="3853" max="3853" width="9.7109375" customWidth="1"/>
    <col min="3854" max="3855" width="10.140625" customWidth="1"/>
    <col min="3856" max="3856" width="1.7109375" customWidth="1"/>
    <col min="3857" max="3857" width="5.5703125" customWidth="1"/>
    <col min="3858" max="3858" width="10.5703125" customWidth="1"/>
    <col min="3859" max="3859" width="1.7109375" customWidth="1"/>
    <col min="4097" max="4097" width="4.28515625" customWidth="1"/>
    <col min="4098" max="4098" width="35.85546875" customWidth="1"/>
    <col min="4099" max="4099" width="12" customWidth="1"/>
    <col min="4100" max="4102" width="10.7109375" customWidth="1"/>
    <col min="4103" max="4103" width="9.7109375" customWidth="1"/>
    <col min="4104" max="4105" width="10.140625" customWidth="1"/>
    <col min="4106" max="4106" width="10.28515625" customWidth="1"/>
    <col min="4107" max="4108" width="10.7109375" customWidth="1"/>
    <col min="4109" max="4109" width="9.7109375" customWidth="1"/>
    <col min="4110" max="4111" width="10.140625" customWidth="1"/>
    <col min="4112" max="4112" width="1.7109375" customWidth="1"/>
    <col min="4113" max="4113" width="5.5703125" customWidth="1"/>
    <col min="4114" max="4114" width="10.5703125" customWidth="1"/>
    <col min="4115" max="4115" width="1.7109375" customWidth="1"/>
    <col min="4353" max="4353" width="4.28515625" customWidth="1"/>
    <col min="4354" max="4354" width="35.85546875" customWidth="1"/>
    <col min="4355" max="4355" width="12" customWidth="1"/>
    <col min="4356" max="4358" width="10.7109375" customWidth="1"/>
    <col min="4359" max="4359" width="9.7109375" customWidth="1"/>
    <col min="4360" max="4361" width="10.140625" customWidth="1"/>
    <col min="4362" max="4362" width="10.28515625" customWidth="1"/>
    <col min="4363" max="4364" width="10.7109375" customWidth="1"/>
    <col min="4365" max="4365" width="9.7109375" customWidth="1"/>
    <col min="4366" max="4367" width="10.140625" customWidth="1"/>
    <col min="4368" max="4368" width="1.7109375" customWidth="1"/>
    <col min="4369" max="4369" width="5.5703125" customWidth="1"/>
    <col min="4370" max="4370" width="10.5703125" customWidth="1"/>
    <col min="4371" max="4371" width="1.7109375" customWidth="1"/>
    <col min="4609" max="4609" width="4.28515625" customWidth="1"/>
    <col min="4610" max="4610" width="35.85546875" customWidth="1"/>
    <col min="4611" max="4611" width="12" customWidth="1"/>
    <col min="4612" max="4614" width="10.7109375" customWidth="1"/>
    <col min="4615" max="4615" width="9.7109375" customWidth="1"/>
    <col min="4616" max="4617" width="10.140625" customWidth="1"/>
    <col min="4618" max="4618" width="10.28515625" customWidth="1"/>
    <col min="4619" max="4620" width="10.7109375" customWidth="1"/>
    <col min="4621" max="4621" width="9.7109375" customWidth="1"/>
    <col min="4622" max="4623" width="10.140625" customWidth="1"/>
    <col min="4624" max="4624" width="1.7109375" customWidth="1"/>
    <col min="4625" max="4625" width="5.5703125" customWidth="1"/>
    <col min="4626" max="4626" width="10.5703125" customWidth="1"/>
    <col min="4627" max="4627" width="1.7109375" customWidth="1"/>
    <col min="4865" max="4865" width="4.28515625" customWidth="1"/>
    <col min="4866" max="4866" width="35.85546875" customWidth="1"/>
    <col min="4867" max="4867" width="12" customWidth="1"/>
    <col min="4868" max="4870" width="10.7109375" customWidth="1"/>
    <col min="4871" max="4871" width="9.7109375" customWidth="1"/>
    <col min="4872" max="4873" width="10.140625" customWidth="1"/>
    <col min="4874" max="4874" width="10.28515625" customWidth="1"/>
    <col min="4875" max="4876" width="10.7109375" customWidth="1"/>
    <col min="4877" max="4877" width="9.7109375" customWidth="1"/>
    <col min="4878" max="4879" width="10.140625" customWidth="1"/>
    <col min="4880" max="4880" width="1.7109375" customWidth="1"/>
    <col min="4881" max="4881" width="5.5703125" customWidth="1"/>
    <col min="4882" max="4882" width="10.5703125" customWidth="1"/>
    <col min="4883" max="4883" width="1.7109375" customWidth="1"/>
    <col min="5121" max="5121" width="4.28515625" customWidth="1"/>
    <col min="5122" max="5122" width="35.85546875" customWidth="1"/>
    <col min="5123" max="5123" width="12" customWidth="1"/>
    <col min="5124" max="5126" width="10.7109375" customWidth="1"/>
    <col min="5127" max="5127" width="9.7109375" customWidth="1"/>
    <col min="5128" max="5129" width="10.140625" customWidth="1"/>
    <col min="5130" max="5130" width="10.28515625" customWidth="1"/>
    <col min="5131" max="5132" width="10.7109375" customWidth="1"/>
    <col min="5133" max="5133" width="9.7109375" customWidth="1"/>
    <col min="5134" max="5135" width="10.140625" customWidth="1"/>
    <col min="5136" max="5136" width="1.7109375" customWidth="1"/>
    <col min="5137" max="5137" width="5.5703125" customWidth="1"/>
    <col min="5138" max="5138" width="10.5703125" customWidth="1"/>
    <col min="5139" max="5139" width="1.7109375" customWidth="1"/>
    <col min="5377" max="5377" width="4.28515625" customWidth="1"/>
    <col min="5378" max="5378" width="35.85546875" customWidth="1"/>
    <col min="5379" max="5379" width="12" customWidth="1"/>
    <col min="5380" max="5382" width="10.7109375" customWidth="1"/>
    <col min="5383" max="5383" width="9.7109375" customWidth="1"/>
    <col min="5384" max="5385" width="10.140625" customWidth="1"/>
    <col min="5386" max="5386" width="10.28515625" customWidth="1"/>
    <col min="5387" max="5388" width="10.7109375" customWidth="1"/>
    <col min="5389" max="5389" width="9.7109375" customWidth="1"/>
    <col min="5390" max="5391" width="10.140625" customWidth="1"/>
    <col min="5392" max="5392" width="1.7109375" customWidth="1"/>
    <col min="5393" max="5393" width="5.5703125" customWidth="1"/>
    <col min="5394" max="5394" width="10.5703125" customWidth="1"/>
    <col min="5395" max="5395" width="1.7109375" customWidth="1"/>
    <col min="5633" max="5633" width="4.28515625" customWidth="1"/>
    <col min="5634" max="5634" width="35.85546875" customWidth="1"/>
    <col min="5635" max="5635" width="12" customWidth="1"/>
    <col min="5636" max="5638" width="10.7109375" customWidth="1"/>
    <col min="5639" max="5639" width="9.7109375" customWidth="1"/>
    <col min="5640" max="5641" width="10.140625" customWidth="1"/>
    <col min="5642" max="5642" width="10.28515625" customWidth="1"/>
    <col min="5643" max="5644" width="10.7109375" customWidth="1"/>
    <col min="5645" max="5645" width="9.7109375" customWidth="1"/>
    <col min="5646" max="5647" width="10.140625" customWidth="1"/>
    <col min="5648" max="5648" width="1.7109375" customWidth="1"/>
    <col min="5649" max="5649" width="5.5703125" customWidth="1"/>
    <col min="5650" max="5650" width="10.5703125" customWidth="1"/>
    <col min="5651" max="5651" width="1.7109375" customWidth="1"/>
    <col min="5889" max="5889" width="4.28515625" customWidth="1"/>
    <col min="5890" max="5890" width="35.85546875" customWidth="1"/>
    <col min="5891" max="5891" width="12" customWidth="1"/>
    <col min="5892" max="5894" width="10.7109375" customWidth="1"/>
    <col min="5895" max="5895" width="9.7109375" customWidth="1"/>
    <col min="5896" max="5897" width="10.140625" customWidth="1"/>
    <col min="5898" max="5898" width="10.28515625" customWidth="1"/>
    <col min="5899" max="5900" width="10.7109375" customWidth="1"/>
    <col min="5901" max="5901" width="9.7109375" customWidth="1"/>
    <col min="5902" max="5903" width="10.140625" customWidth="1"/>
    <col min="5904" max="5904" width="1.7109375" customWidth="1"/>
    <col min="5905" max="5905" width="5.5703125" customWidth="1"/>
    <col min="5906" max="5906" width="10.5703125" customWidth="1"/>
    <col min="5907" max="5907" width="1.7109375" customWidth="1"/>
    <col min="6145" max="6145" width="4.28515625" customWidth="1"/>
    <col min="6146" max="6146" width="35.85546875" customWidth="1"/>
    <col min="6147" max="6147" width="12" customWidth="1"/>
    <col min="6148" max="6150" width="10.7109375" customWidth="1"/>
    <col min="6151" max="6151" width="9.7109375" customWidth="1"/>
    <col min="6152" max="6153" width="10.140625" customWidth="1"/>
    <col min="6154" max="6154" width="10.28515625" customWidth="1"/>
    <col min="6155" max="6156" width="10.7109375" customWidth="1"/>
    <col min="6157" max="6157" width="9.7109375" customWidth="1"/>
    <col min="6158" max="6159" width="10.140625" customWidth="1"/>
    <col min="6160" max="6160" width="1.7109375" customWidth="1"/>
    <col min="6161" max="6161" width="5.5703125" customWidth="1"/>
    <col min="6162" max="6162" width="10.5703125" customWidth="1"/>
    <col min="6163" max="6163" width="1.7109375" customWidth="1"/>
    <col min="6401" max="6401" width="4.28515625" customWidth="1"/>
    <col min="6402" max="6402" width="35.85546875" customWidth="1"/>
    <col min="6403" max="6403" width="12" customWidth="1"/>
    <col min="6404" max="6406" width="10.7109375" customWidth="1"/>
    <col min="6407" max="6407" width="9.7109375" customWidth="1"/>
    <col min="6408" max="6409" width="10.140625" customWidth="1"/>
    <col min="6410" max="6410" width="10.28515625" customWidth="1"/>
    <col min="6411" max="6412" width="10.7109375" customWidth="1"/>
    <col min="6413" max="6413" width="9.7109375" customWidth="1"/>
    <col min="6414" max="6415" width="10.140625" customWidth="1"/>
    <col min="6416" max="6416" width="1.7109375" customWidth="1"/>
    <col min="6417" max="6417" width="5.5703125" customWidth="1"/>
    <col min="6418" max="6418" width="10.5703125" customWidth="1"/>
    <col min="6419" max="6419" width="1.7109375" customWidth="1"/>
    <col min="6657" max="6657" width="4.28515625" customWidth="1"/>
    <col min="6658" max="6658" width="35.85546875" customWidth="1"/>
    <col min="6659" max="6659" width="12" customWidth="1"/>
    <col min="6660" max="6662" width="10.7109375" customWidth="1"/>
    <col min="6663" max="6663" width="9.7109375" customWidth="1"/>
    <col min="6664" max="6665" width="10.140625" customWidth="1"/>
    <col min="6666" max="6666" width="10.28515625" customWidth="1"/>
    <col min="6667" max="6668" width="10.7109375" customWidth="1"/>
    <col min="6669" max="6669" width="9.7109375" customWidth="1"/>
    <col min="6670" max="6671" width="10.140625" customWidth="1"/>
    <col min="6672" max="6672" width="1.7109375" customWidth="1"/>
    <col min="6673" max="6673" width="5.5703125" customWidth="1"/>
    <col min="6674" max="6674" width="10.5703125" customWidth="1"/>
    <col min="6675" max="6675" width="1.7109375" customWidth="1"/>
    <col min="6913" max="6913" width="4.28515625" customWidth="1"/>
    <col min="6914" max="6914" width="35.85546875" customWidth="1"/>
    <col min="6915" max="6915" width="12" customWidth="1"/>
    <col min="6916" max="6918" width="10.7109375" customWidth="1"/>
    <col min="6919" max="6919" width="9.7109375" customWidth="1"/>
    <col min="6920" max="6921" width="10.140625" customWidth="1"/>
    <col min="6922" max="6922" width="10.28515625" customWidth="1"/>
    <col min="6923" max="6924" width="10.7109375" customWidth="1"/>
    <col min="6925" max="6925" width="9.7109375" customWidth="1"/>
    <col min="6926" max="6927" width="10.140625" customWidth="1"/>
    <col min="6928" max="6928" width="1.7109375" customWidth="1"/>
    <col min="6929" max="6929" width="5.5703125" customWidth="1"/>
    <col min="6930" max="6930" width="10.5703125" customWidth="1"/>
    <col min="6931" max="6931" width="1.7109375" customWidth="1"/>
    <col min="7169" max="7169" width="4.28515625" customWidth="1"/>
    <col min="7170" max="7170" width="35.85546875" customWidth="1"/>
    <col min="7171" max="7171" width="12" customWidth="1"/>
    <col min="7172" max="7174" width="10.7109375" customWidth="1"/>
    <col min="7175" max="7175" width="9.7109375" customWidth="1"/>
    <col min="7176" max="7177" width="10.140625" customWidth="1"/>
    <col min="7178" max="7178" width="10.28515625" customWidth="1"/>
    <col min="7179" max="7180" width="10.7109375" customWidth="1"/>
    <col min="7181" max="7181" width="9.7109375" customWidth="1"/>
    <col min="7182" max="7183" width="10.140625" customWidth="1"/>
    <col min="7184" max="7184" width="1.7109375" customWidth="1"/>
    <col min="7185" max="7185" width="5.5703125" customWidth="1"/>
    <col min="7186" max="7186" width="10.5703125" customWidth="1"/>
    <col min="7187" max="7187" width="1.7109375" customWidth="1"/>
    <col min="7425" max="7425" width="4.28515625" customWidth="1"/>
    <col min="7426" max="7426" width="35.85546875" customWidth="1"/>
    <col min="7427" max="7427" width="12" customWidth="1"/>
    <col min="7428" max="7430" width="10.7109375" customWidth="1"/>
    <col min="7431" max="7431" width="9.7109375" customWidth="1"/>
    <col min="7432" max="7433" width="10.140625" customWidth="1"/>
    <col min="7434" max="7434" width="10.28515625" customWidth="1"/>
    <col min="7435" max="7436" width="10.7109375" customWidth="1"/>
    <col min="7437" max="7437" width="9.7109375" customWidth="1"/>
    <col min="7438" max="7439" width="10.140625" customWidth="1"/>
    <col min="7440" max="7440" width="1.7109375" customWidth="1"/>
    <col min="7441" max="7441" width="5.5703125" customWidth="1"/>
    <col min="7442" max="7442" width="10.5703125" customWidth="1"/>
    <col min="7443" max="7443" width="1.7109375" customWidth="1"/>
    <col min="7681" max="7681" width="4.28515625" customWidth="1"/>
    <col min="7682" max="7682" width="35.85546875" customWidth="1"/>
    <col min="7683" max="7683" width="12" customWidth="1"/>
    <col min="7684" max="7686" width="10.7109375" customWidth="1"/>
    <col min="7687" max="7687" width="9.7109375" customWidth="1"/>
    <col min="7688" max="7689" width="10.140625" customWidth="1"/>
    <col min="7690" max="7690" width="10.28515625" customWidth="1"/>
    <col min="7691" max="7692" width="10.7109375" customWidth="1"/>
    <col min="7693" max="7693" width="9.7109375" customWidth="1"/>
    <col min="7694" max="7695" width="10.140625" customWidth="1"/>
    <col min="7696" max="7696" width="1.7109375" customWidth="1"/>
    <col min="7697" max="7697" width="5.5703125" customWidth="1"/>
    <col min="7698" max="7698" width="10.5703125" customWidth="1"/>
    <col min="7699" max="7699" width="1.7109375" customWidth="1"/>
    <col min="7937" max="7937" width="4.28515625" customWidth="1"/>
    <col min="7938" max="7938" width="35.85546875" customWidth="1"/>
    <col min="7939" max="7939" width="12" customWidth="1"/>
    <col min="7940" max="7942" width="10.7109375" customWidth="1"/>
    <col min="7943" max="7943" width="9.7109375" customWidth="1"/>
    <col min="7944" max="7945" width="10.140625" customWidth="1"/>
    <col min="7946" max="7946" width="10.28515625" customWidth="1"/>
    <col min="7947" max="7948" width="10.7109375" customWidth="1"/>
    <col min="7949" max="7949" width="9.7109375" customWidth="1"/>
    <col min="7950" max="7951" width="10.140625" customWidth="1"/>
    <col min="7952" max="7952" width="1.7109375" customWidth="1"/>
    <col min="7953" max="7953" width="5.5703125" customWidth="1"/>
    <col min="7954" max="7954" width="10.5703125" customWidth="1"/>
    <col min="7955" max="7955" width="1.7109375" customWidth="1"/>
    <col min="8193" max="8193" width="4.28515625" customWidth="1"/>
    <col min="8194" max="8194" width="35.85546875" customWidth="1"/>
    <col min="8195" max="8195" width="12" customWidth="1"/>
    <col min="8196" max="8198" width="10.7109375" customWidth="1"/>
    <col min="8199" max="8199" width="9.7109375" customWidth="1"/>
    <col min="8200" max="8201" width="10.140625" customWidth="1"/>
    <col min="8202" max="8202" width="10.28515625" customWidth="1"/>
    <col min="8203" max="8204" width="10.7109375" customWidth="1"/>
    <col min="8205" max="8205" width="9.7109375" customWidth="1"/>
    <col min="8206" max="8207" width="10.140625" customWidth="1"/>
    <col min="8208" max="8208" width="1.7109375" customWidth="1"/>
    <col min="8209" max="8209" width="5.5703125" customWidth="1"/>
    <col min="8210" max="8210" width="10.5703125" customWidth="1"/>
    <col min="8211" max="8211" width="1.7109375" customWidth="1"/>
    <col min="8449" max="8449" width="4.28515625" customWidth="1"/>
    <col min="8450" max="8450" width="35.85546875" customWidth="1"/>
    <col min="8451" max="8451" width="12" customWidth="1"/>
    <col min="8452" max="8454" width="10.7109375" customWidth="1"/>
    <col min="8455" max="8455" width="9.7109375" customWidth="1"/>
    <col min="8456" max="8457" width="10.140625" customWidth="1"/>
    <col min="8458" max="8458" width="10.28515625" customWidth="1"/>
    <col min="8459" max="8460" width="10.7109375" customWidth="1"/>
    <col min="8461" max="8461" width="9.7109375" customWidth="1"/>
    <col min="8462" max="8463" width="10.140625" customWidth="1"/>
    <col min="8464" max="8464" width="1.7109375" customWidth="1"/>
    <col min="8465" max="8465" width="5.5703125" customWidth="1"/>
    <col min="8466" max="8466" width="10.5703125" customWidth="1"/>
    <col min="8467" max="8467" width="1.7109375" customWidth="1"/>
    <col min="8705" max="8705" width="4.28515625" customWidth="1"/>
    <col min="8706" max="8706" width="35.85546875" customWidth="1"/>
    <col min="8707" max="8707" width="12" customWidth="1"/>
    <col min="8708" max="8710" width="10.7109375" customWidth="1"/>
    <col min="8711" max="8711" width="9.7109375" customWidth="1"/>
    <col min="8712" max="8713" width="10.140625" customWidth="1"/>
    <col min="8714" max="8714" width="10.28515625" customWidth="1"/>
    <col min="8715" max="8716" width="10.7109375" customWidth="1"/>
    <col min="8717" max="8717" width="9.7109375" customWidth="1"/>
    <col min="8718" max="8719" width="10.140625" customWidth="1"/>
    <col min="8720" max="8720" width="1.7109375" customWidth="1"/>
    <col min="8721" max="8721" width="5.5703125" customWidth="1"/>
    <col min="8722" max="8722" width="10.5703125" customWidth="1"/>
    <col min="8723" max="8723" width="1.7109375" customWidth="1"/>
    <col min="8961" max="8961" width="4.28515625" customWidth="1"/>
    <col min="8962" max="8962" width="35.85546875" customWidth="1"/>
    <col min="8963" max="8963" width="12" customWidth="1"/>
    <col min="8964" max="8966" width="10.7109375" customWidth="1"/>
    <col min="8967" max="8967" width="9.7109375" customWidth="1"/>
    <col min="8968" max="8969" width="10.140625" customWidth="1"/>
    <col min="8970" max="8970" width="10.28515625" customWidth="1"/>
    <col min="8971" max="8972" width="10.7109375" customWidth="1"/>
    <col min="8973" max="8973" width="9.7109375" customWidth="1"/>
    <col min="8974" max="8975" width="10.140625" customWidth="1"/>
    <col min="8976" max="8976" width="1.7109375" customWidth="1"/>
    <col min="8977" max="8977" width="5.5703125" customWidth="1"/>
    <col min="8978" max="8978" width="10.5703125" customWidth="1"/>
    <col min="8979" max="8979" width="1.7109375" customWidth="1"/>
    <col min="9217" max="9217" width="4.28515625" customWidth="1"/>
    <col min="9218" max="9218" width="35.85546875" customWidth="1"/>
    <col min="9219" max="9219" width="12" customWidth="1"/>
    <col min="9220" max="9222" width="10.7109375" customWidth="1"/>
    <col min="9223" max="9223" width="9.7109375" customWidth="1"/>
    <col min="9224" max="9225" width="10.140625" customWidth="1"/>
    <col min="9226" max="9226" width="10.28515625" customWidth="1"/>
    <col min="9227" max="9228" width="10.7109375" customWidth="1"/>
    <col min="9229" max="9229" width="9.7109375" customWidth="1"/>
    <col min="9230" max="9231" width="10.140625" customWidth="1"/>
    <col min="9232" max="9232" width="1.7109375" customWidth="1"/>
    <col min="9233" max="9233" width="5.5703125" customWidth="1"/>
    <col min="9234" max="9234" width="10.5703125" customWidth="1"/>
    <col min="9235" max="9235" width="1.7109375" customWidth="1"/>
    <col min="9473" max="9473" width="4.28515625" customWidth="1"/>
    <col min="9474" max="9474" width="35.85546875" customWidth="1"/>
    <col min="9475" max="9475" width="12" customWidth="1"/>
    <col min="9476" max="9478" width="10.7109375" customWidth="1"/>
    <col min="9479" max="9479" width="9.7109375" customWidth="1"/>
    <col min="9480" max="9481" width="10.140625" customWidth="1"/>
    <col min="9482" max="9482" width="10.28515625" customWidth="1"/>
    <col min="9483" max="9484" width="10.7109375" customWidth="1"/>
    <col min="9485" max="9485" width="9.7109375" customWidth="1"/>
    <col min="9486" max="9487" width="10.140625" customWidth="1"/>
    <col min="9488" max="9488" width="1.7109375" customWidth="1"/>
    <col min="9489" max="9489" width="5.5703125" customWidth="1"/>
    <col min="9490" max="9490" width="10.5703125" customWidth="1"/>
    <col min="9491" max="9491" width="1.7109375" customWidth="1"/>
    <col min="9729" max="9729" width="4.28515625" customWidth="1"/>
    <col min="9730" max="9730" width="35.85546875" customWidth="1"/>
    <col min="9731" max="9731" width="12" customWidth="1"/>
    <col min="9732" max="9734" width="10.7109375" customWidth="1"/>
    <col min="9735" max="9735" width="9.7109375" customWidth="1"/>
    <col min="9736" max="9737" width="10.140625" customWidth="1"/>
    <col min="9738" max="9738" width="10.28515625" customWidth="1"/>
    <col min="9739" max="9740" width="10.7109375" customWidth="1"/>
    <col min="9741" max="9741" width="9.7109375" customWidth="1"/>
    <col min="9742" max="9743" width="10.140625" customWidth="1"/>
    <col min="9744" max="9744" width="1.7109375" customWidth="1"/>
    <col min="9745" max="9745" width="5.5703125" customWidth="1"/>
    <col min="9746" max="9746" width="10.5703125" customWidth="1"/>
    <col min="9747" max="9747" width="1.7109375" customWidth="1"/>
    <col min="9985" max="9985" width="4.28515625" customWidth="1"/>
    <col min="9986" max="9986" width="35.85546875" customWidth="1"/>
    <col min="9987" max="9987" width="12" customWidth="1"/>
    <col min="9988" max="9990" width="10.7109375" customWidth="1"/>
    <col min="9991" max="9991" width="9.7109375" customWidth="1"/>
    <col min="9992" max="9993" width="10.140625" customWidth="1"/>
    <col min="9994" max="9994" width="10.28515625" customWidth="1"/>
    <col min="9995" max="9996" width="10.7109375" customWidth="1"/>
    <col min="9997" max="9997" width="9.7109375" customWidth="1"/>
    <col min="9998" max="9999" width="10.140625" customWidth="1"/>
    <col min="10000" max="10000" width="1.7109375" customWidth="1"/>
    <col min="10001" max="10001" width="5.5703125" customWidth="1"/>
    <col min="10002" max="10002" width="10.5703125" customWidth="1"/>
    <col min="10003" max="10003" width="1.7109375" customWidth="1"/>
    <col min="10241" max="10241" width="4.28515625" customWidth="1"/>
    <col min="10242" max="10242" width="35.85546875" customWidth="1"/>
    <col min="10243" max="10243" width="12" customWidth="1"/>
    <col min="10244" max="10246" width="10.7109375" customWidth="1"/>
    <col min="10247" max="10247" width="9.7109375" customWidth="1"/>
    <col min="10248" max="10249" width="10.140625" customWidth="1"/>
    <col min="10250" max="10250" width="10.28515625" customWidth="1"/>
    <col min="10251" max="10252" width="10.7109375" customWidth="1"/>
    <col min="10253" max="10253" width="9.7109375" customWidth="1"/>
    <col min="10254" max="10255" width="10.140625" customWidth="1"/>
    <col min="10256" max="10256" width="1.7109375" customWidth="1"/>
    <col min="10257" max="10257" width="5.5703125" customWidth="1"/>
    <col min="10258" max="10258" width="10.5703125" customWidth="1"/>
    <col min="10259" max="10259" width="1.7109375" customWidth="1"/>
    <col min="10497" max="10497" width="4.28515625" customWidth="1"/>
    <col min="10498" max="10498" width="35.85546875" customWidth="1"/>
    <col min="10499" max="10499" width="12" customWidth="1"/>
    <col min="10500" max="10502" width="10.7109375" customWidth="1"/>
    <col min="10503" max="10503" width="9.7109375" customWidth="1"/>
    <col min="10504" max="10505" width="10.140625" customWidth="1"/>
    <col min="10506" max="10506" width="10.28515625" customWidth="1"/>
    <col min="10507" max="10508" width="10.7109375" customWidth="1"/>
    <col min="10509" max="10509" width="9.7109375" customWidth="1"/>
    <col min="10510" max="10511" width="10.140625" customWidth="1"/>
    <col min="10512" max="10512" width="1.7109375" customWidth="1"/>
    <col min="10513" max="10513" width="5.5703125" customWidth="1"/>
    <col min="10514" max="10514" width="10.5703125" customWidth="1"/>
    <col min="10515" max="10515" width="1.7109375" customWidth="1"/>
    <col min="10753" max="10753" width="4.28515625" customWidth="1"/>
    <col min="10754" max="10754" width="35.85546875" customWidth="1"/>
    <col min="10755" max="10755" width="12" customWidth="1"/>
    <col min="10756" max="10758" width="10.7109375" customWidth="1"/>
    <col min="10759" max="10759" width="9.7109375" customWidth="1"/>
    <col min="10760" max="10761" width="10.140625" customWidth="1"/>
    <col min="10762" max="10762" width="10.28515625" customWidth="1"/>
    <col min="10763" max="10764" width="10.7109375" customWidth="1"/>
    <col min="10765" max="10765" width="9.7109375" customWidth="1"/>
    <col min="10766" max="10767" width="10.140625" customWidth="1"/>
    <col min="10768" max="10768" width="1.7109375" customWidth="1"/>
    <col min="10769" max="10769" width="5.5703125" customWidth="1"/>
    <col min="10770" max="10770" width="10.5703125" customWidth="1"/>
    <col min="10771" max="10771" width="1.7109375" customWidth="1"/>
    <col min="11009" max="11009" width="4.28515625" customWidth="1"/>
    <col min="11010" max="11010" width="35.85546875" customWidth="1"/>
    <col min="11011" max="11011" width="12" customWidth="1"/>
    <col min="11012" max="11014" width="10.7109375" customWidth="1"/>
    <col min="11015" max="11015" width="9.7109375" customWidth="1"/>
    <col min="11016" max="11017" width="10.140625" customWidth="1"/>
    <col min="11018" max="11018" width="10.28515625" customWidth="1"/>
    <col min="11019" max="11020" width="10.7109375" customWidth="1"/>
    <col min="11021" max="11021" width="9.7109375" customWidth="1"/>
    <col min="11022" max="11023" width="10.140625" customWidth="1"/>
    <col min="11024" max="11024" width="1.7109375" customWidth="1"/>
    <col min="11025" max="11025" width="5.5703125" customWidth="1"/>
    <col min="11026" max="11026" width="10.5703125" customWidth="1"/>
    <col min="11027" max="11027" width="1.7109375" customWidth="1"/>
    <col min="11265" max="11265" width="4.28515625" customWidth="1"/>
    <col min="11266" max="11266" width="35.85546875" customWidth="1"/>
    <col min="11267" max="11267" width="12" customWidth="1"/>
    <col min="11268" max="11270" width="10.7109375" customWidth="1"/>
    <col min="11271" max="11271" width="9.7109375" customWidth="1"/>
    <col min="11272" max="11273" width="10.140625" customWidth="1"/>
    <col min="11274" max="11274" width="10.28515625" customWidth="1"/>
    <col min="11275" max="11276" width="10.7109375" customWidth="1"/>
    <col min="11277" max="11277" width="9.7109375" customWidth="1"/>
    <col min="11278" max="11279" width="10.140625" customWidth="1"/>
    <col min="11280" max="11280" width="1.7109375" customWidth="1"/>
    <col min="11281" max="11281" width="5.5703125" customWidth="1"/>
    <col min="11282" max="11282" width="10.5703125" customWidth="1"/>
    <col min="11283" max="11283" width="1.7109375" customWidth="1"/>
    <col min="11521" max="11521" width="4.28515625" customWidth="1"/>
    <col min="11522" max="11522" width="35.85546875" customWidth="1"/>
    <col min="11523" max="11523" width="12" customWidth="1"/>
    <col min="11524" max="11526" width="10.7109375" customWidth="1"/>
    <col min="11527" max="11527" width="9.7109375" customWidth="1"/>
    <col min="11528" max="11529" width="10.140625" customWidth="1"/>
    <col min="11530" max="11530" width="10.28515625" customWidth="1"/>
    <col min="11531" max="11532" width="10.7109375" customWidth="1"/>
    <col min="11533" max="11533" width="9.7109375" customWidth="1"/>
    <col min="11534" max="11535" width="10.140625" customWidth="1"/>
    <col min="11536" max="11536" width="1.7109375" customWidth="1"/>
    <col min="11537" max="11537" width="5.5703125" customWidth="1"/>
    <col min="11538" max="11538" width="10.5703125" customWidth="1"/>
    <col min="11539" max="11539" width="1.7109375" customWidth="1"/>
    <col min="11777" max="11777" width="4.28515625" customWidth="1"/>
    <col min="11778" max="11778" width="35.85546875" customWidth="1"/>
    <col min="11779" max="11779" width="12" customWidth="1"/>
    <col min="11780" max="11782" width="10.7109375" customWidth="1"/>
    <col min="11783" max="11783" width="9.7109375" customWidth="1"/>
    <col min="11784" max="11785" width="10.140625" customWidth="1"/>
    <col min="11786" max="11786" width="10.28515625" customWidth="1"/>
    <col min="11787" max="11788" width="10.7109375" customWidth="1"/>
    <col min="11789" max="11789" width="9.7109375" customWidth="1"/>
    <col min="11790" max="11791" width="10.140625" customWidth="1"/>
    <col min="11792" max="11792" width="1.7109375" customWidth="1"/>
    <col min="11793" max="11793" width="5.5703125" customWidth="1"/>
    <col min="11794" max="11794" width="10.5703125" customWidth="1"/>
    <col min="11795" max="11795" width="1.7109375" customWidth="1"/>
    <col min="12033" max="12033" width="4.28515625" customWidth="1"/>
    <col min="12034" max="12034" width="35.85546875" customWidth="1"/>
    <col min="12035" max="12035" width="12" customWidth="1"/>
    <col min="12036" max="12038" width="10.7109375" customWidth="1"/>
    <col min="12039" max="12039" width="9.7109375" customWidth="1"/>
    <col min="12040" max="12041" width="10.140625" customWidth="1"/>
    <col min="12042" max="12042" width="10.28515625" customWidth="1"/>
    <col min="12043" max="12044" width="10.7109375" customWidth="1"/>
    <col min="12045" max="12045" width="9.7109375" customWidth="1"/>
    <col min="12046" max="12047" width="10.140625" customWidth="1"/>
    <col min="12048" max="12048" width="1.7109375" customWidth="1"/>
    <col min="12049" max="12049" width="5.5703125" customWidth="1"/>
    <col min="12050" max="12050" width="10.5703125" customWidth="1"/>
    <col min="12051" max="12051" width="1.7109375" customWidth="1"/>
    <col min="12289" max="12289" width="4.28515625" customWidth="1"/>
    <col min="12290" max="12290" width="35.85546875" customWidth="1"/>
    <col min="12291" max="12291" width="12" customWidth="1"/>
    <col min="12292" max="12294" width="10.7109375" customWidth="1"/>
    <col min="12295" max="12295" width="9.7109375" customWidth="1"/>
    <col min="12296" max="12297" width="10.140625" customWidth="1"/>
    <col min="12298" max="12298" width="10.28515625" customWidth="1"/>
    <col min="12299" max="12300" width="10.7109375" customWidth="1"/>
    <col min="12301" max="12301" width="9.7109375" customWidth="1"/>
    <col min="12302" max="12303" width="10.140625" customWidth="1"/>
    <col min="12304" max="12304" width="1.7109375" customWidth="1"/>
    <col min="12305" max="12305" width="5.5703125" customWidth="1"/>
    <col min="12306" max="12306" width="10.5703125" customWidth="1"/>
    <col min="12307" max="12307" width="1.7109375" customWidth="1"/>
    <col min="12545" max="12545" width="4.28515625" customWidth="1"/>
    <col min="12546" max="12546" width="35.85546875" customWidth="1"/>
    <col min="12547" max="12547" width="12" customWidth="1"/>
    <col min="12548" max="12550" width="10.7109375" customWidth="1"/>
    <col min="12551" max="12551" width="9.7109375" customWidth="1"/>
    <col min="12552" max="12553" width="10.140625" customWidth="1"/>
    <col min="12554" max="12554" width="10.28515625" customWidth="1"/>
    <col min="12555" max="12556" width="10.7109375" customWidth="1"/>
    <col min="12557" max="12557" width="9.7109375" customWidth="1"/>
    <col min="12558" max="12559" width="10.140625" customWidth="1"/>
    <col min="12560" max="12560" width="1.7109375" customWidth="1"/>
    <col min="12561" max="12561" width="5.5703125" customWidth="1"/>
    <col min="12562" max="12562" width="10.5703125" customWidth="1"/>
    <col min="12563" max="12563" width="1.7109375" customWidth="1"/>
    <col min="12801" max="12801" width="4.28515625" customWidth="1"/>
    <col min="12802" max="12802" width="35.85546875" customWidth="1"/>
    <col min="12803" max="12803" width="12" customWidth="1"/>
    <col min="12804" max="12806" width="10.7109375" customWidth="1"/>
    <col min="12807" max="12807" width="9.7109375" customWidth="1"/>
    <col min="12808" max="12809" width="10.140625" customWidth="1"/>
    <col min="12810" max="12810" width="10.28515625" customWidth="1"/>
    <col min="12811" max="12812" width="10.7109375" customWidth="1"/>
    <col min="12813" max="12813" width="9.7109375" customWidth="1"/>
    <col min="12814" max="12815" width="10.140625" customWidth="1"/>
    <col min="12816" max="12816" width="1.7109375" customWidth="1"/>
    <col min="12817" max="12817" width="5.5703125" customWidth="1"/>
    <col min="12818" max="12818" width="10.5703125" customWidth="1"/>
    <col min="12819" max="12819" width="1.7109375" customWidth="1"/>
    <col min="13057" max="13057" width="4.28515625" customWidth="1"/>
    <col min="13058" max="13058" width="35.85546875" customWidth="1"/>
    <col min="13059" max="13059" width="12" customWidth="1"/>
    <col min="13060" max="13062" width="10.7109375" customWidth="1"/>
    <col min="13063" max="13063" width="9.7109375" customWidth="1"/>
    <col min="13064" max="13065" width="10.140625" customWidth="1"/>
    <col min="13066" max="13066" width="10.28515625" customWidth="1"/>
    <col min="13067" max="13068" width="10.7109375" customWidth="1"/>
    <col min="13069" max="13069" width="9.7109375" customWidth="1"/>
    <col min="13070" max="13071" width="10.140625" customWidth="1"/>
    <col min="13072" max="13072" width="1.7109375" customWidth="1"/>
    <col min="13073" max="13073" width="5.5703125" customWidth="1"/>
    <col min="13074" max="13074" width="10.5703125" customWidth="1"/>
    <col min="13075" max="13075" width="1.7109375" customWidth="1"/>
    <col min="13313" max="13313" width="4.28515625" customWidth="1"/>
    <col min="13314" max="13314" width="35.85546875" customWidth="1"/>
    <col min="13315" max="13315" width="12" customWidth="1"/>
    <col min="13316" max="13318" width="10.7109375" customWidth="1"/>
    <col min="13319" max="13319" width="9.7109375" customWidth="1"/>
    <col min="13320" max="13321" width="10.140625" customWidth="1"/>
    <col min="13322" max="13322" width="10.28515625" customWidth="1"/>
    <col min="13323" max="13324" width="10.7109375" customWidth="1"/>
    <col min="13325" max="13325" width="9.7109375" customWidth="1"/>
    <col min="13326" max="13327" width="10.140625" customWidth="1"/>
    <col min="13328" max="13328" width="1.7109375" customWidth="1"/>
    <col min="13329" max="13329" width="5.5703125" customWidth="1"/>
    <col min="13330" max="13330" width="10.5703125" customWidth="1"/>
    <col min="13331" max="13331" width="1.7109375" customWidth="1"/>
    <col min="13569" max="13569" width="4.28515625" customWidth="1"/>
    <col min="13570" max="13570" width="35.85546875" customWidth="1"/>
    <col min="13571" max="13571" width="12" customWidth="1"/>
    <col min="13572" max="13574" width="10.7109375" customWidth="1"/>
    <col min="13575" max="13575" width="9.7109375" customWidth="1"/>
    <col min="13576" max="13577" width="10.140625" customWidth="1"/>
    <col min="13578" max="13578" width="10.28515625" customWidth="1"/>
    <col min="13579" max="13580" width="10.7109375" customWidth="1"/>
    <col min="13581" max="13581" width="9.7109375" customWidth="1"/>
    <col min="13582" max="13583" width="10.140625" customWidth="1"/>
    <col min="13584" max="13584" width="1.7109375" customWidth="1"/>
    <col min="13585" max="13585" width="5.5703125" customWidth="1"/>
    <col min="13586" max="13586" width="10.5703125" customWidth="1"/>
    <col min="13587" max="13587" width="1.7109375" customWidth="1"/>
    <col min="13825" max="13825" width="4.28515625" customWidth="1"/>
    <col min="13826" max="13826" width="35.85546875" customWidth="1"/>
    <col min="13827" max="13827" width="12" customWidth="1"/>
    <col min="13828" max="13830" width="10.7109375" customWidth="1"/>
    <col min="13831" max="13831" width="9.7109375" customWidth="1"/>
    <col min="13832" max="13833" width="10.140625" customWidth="1"/>
    <col min="13834" max="13834" width="10.28515625" customWidth="1"/>
    <col min="13835" max="13836" width="10.7109375" customWidth="1"/>
    <col min="13837" max="13837" width="9.7109375" customWidth="1"/>
    <col min="13838" max="13839" width="10.140625" customWidth="1"/>
    <col min="13840" max="13840" width="1.7109375" customWidth="1"/>
    <col min="13841" max="13841" width="5.5703125" customWidth="1"/>
    <col min="13842" max="13842" width="10.5703125" customWidth="1"/>
    <col min="13843" max="13843" width="1.7109375" customWidth="1"/>
    <col min="14081" max="14081" width="4.28515625" customWidth="1"/>
    <col min="14082" max="14082" width="35.85546875" customWidth="1"/>
    <col min="14083" max="14083" width="12" customWidth="1"/>
    <col min="14084" max="14086" width="10.7109375" customWidth="1"/>
    <col min="14087" max="14087" width="9.7109375" customWidth="1"/>
    <col min="14088" max="14089" width="10.140625" customWidth="1"/>
    <col min="14090" max="14090" width="10.28515625" customWidth="1"/>
    <col min="14091" max="14092" width="10.7109375" customWidth="1"/>
    <col min="14093" max="14093" width="9.7109375" customWidth="1"/>
    <col min="14094" max="14095" width="10.140625" customWidth="1"/>
    <col min="14096" max="14096" width="1.7109375" customWidth="1"/>
    <col min="14097" max="14097" width="5.5703125" customWidth="1"/>
    <col min="14098" max="14098" width="10.5703125" customWidth="1"/>
    <col min="14099" max="14099" width="1.7109375" customWidth="1"/>
    <col min="14337" max="14337" width="4.28515625" customWidth="1"/>
    <col min="14338" max="14338" width="35.85546875" customWidth="1"/>
    <col min="14339" max="14339" width="12" customWidth="1"/>
    <col min="14340" max="14342" width="10.7109375" customWidth="1"/>
    <col min="14343" max="14343" width="9.7109375" customWidth="1"/>
    <col min="14344" max="14345" width="10.140625" customWidth="1"/>
    <col min="14346" max="14346" width="10.28515625" customWidth="1"/>
    <col min="14347" max="14348" width="10.7109375" customWidth="1"/>
    <col min="14349" max="14349" width="9.7109375" customWidth="1"/>
    <col min="14350" max="14351" width="10.140625" customWidth="1"/>
    <col min="14352" max="14352" width="1.7109375" customWidth="1"/>
    <col min="14353" max="14353" width="5.5703125" customWidth="1"/>
    <col min="14354" max="14354" width="10.5703125" customWidth="1"/>
    <col min="14355" max="14355" width="1.7109375" customWidth="1"/>
    <col min="14593" max="14593" width="4.28515625" customWidth="1"/>
    <col min="14594" max="14594" width="35.85546875" customWidth="1"/>
    <col min="14595" max="14595" width="12" customWidth="1"/>
    <col min="14596" max="14598" width="10.7109375" customWidth="1"/>
    <col min="14599" max="14599" width="9.7109375" customWidth="1"/>
    <col min="14600" max="14601" width="10.140625" customWidth="1"/>
    <col min="14602" max="14602" width="10.28515625" customWidth="1"/>
    <col min="14603" max="14604" width="10.7109375" customWidth="1"/>
    <col min="14605" max="14605" width="9.7109375" customWidth="1"/>
    <col min="14606" max="14607" width="10.140625" customWidth="1"/>
    <col min="14608" max="14608" width="1.7109375" customWidth="1"/>
    <col min="14609" max="14609" width="5.5703125" customWidth="1"/>
    <col min="14610" max="14610" width="10.5703125" customWidth="1"/>
    <col min="14611" max="14611" width="1.7109375" customWidth="1"/>
    <col min="14849" max="14849" width="4.28515625" customWidth="1"/>
    <col min="14850" max="14850" width="35.85546875" customWidth="1"/>
    <col min="14851" max="14851" width="12" customWidth="1"/>
    <col min="14852" max="14854" width="10.7109375" customWidth="1"/>
    <col min="14855" max="14855" width="9.7109375" customWidth="1"/>
    <col min="14856" max="14857" width="10.140625" customWidth="1"/>
    <col min="14858" max="14858" width="10.28515625" customWidth="1"/>
    <col min="14859" max="14860" width="10.7109375" customWidth="1"/>
    <col min="14861" max="14861" width="9.7109375" customWidth="1"/>
    <col min="14862" max="14863" width="10.140625" customWidth="1"/>
    <col min="14864" max="14864" width="1.7109375" customWidth="1"/>
    <col min="14865" max="14865" width="5.5703125" customWidth="1"/>
    <col min="14866" max="14866" width="10.5703125" customWidth="1"/>
    <col min="14867" max="14867" width="1.7109375" customWidth="1"/>
    <col min="15105" max="15105" width="4.28515625" customWidth="1"/>
    <col min="15106" max="15106" width="35.85546875" customWidth="1"/>
    <col min="15107" max="15107" width="12" customWidth="1"/>
    <col min="15108" max="15110" width="10.7109375" customWidth="1"/>
    <col min="15111" max="15111" width="9.7109375" customWidth="1"/>
    <col min="15112" max="15113" width="10.140625" customWidth="1"/>
    <col min="15114" max="15114" width="10.28515625" customWidth="1"/>
    <col min="15115" max="15116" width="10.7109375" customWidth="1"/>
    <col min="15117" max="15117" width="9.7109375" customWidth="1"/>
    <col min="15118" max="15119" width="10.140625" customWidth="1"/>
    <col min="15120" max="15120" width="1.7109375" customWidth="1"/>
    <col min="15121" max="15121" width="5.5703125" customWidth="1"/>
    <col min="15122" max="15122" width="10.5703125" customWidth="1"/>
    <col min="15123" max="15123" width="1.7109375" customWidth="1"/>
    <col min="15361" max="15361" width="4.28515625" customWidth="1"/>
    <col min="15362" max="15362" width="35.85546875" customWidth="1"/>
    <col min="15363" max="15363" width="12" customWidth="1"/>
    <col min="15364" max="15366" width="10.7109375" customWidth="1"/>
    <col min="15367" max="15367" width="9.7109375" customWidth="1"/>
    <col min="15368" max="15369" width="10.140625" customWidth="1"/>
    <col min="15370" max="15370" width="10.28515625" customWidth="1"/>
    <col min="15371" max="15372" width="10.7109375" customWidth="1"/>
    <col min="15373" max="15373" width="9.7109375" customWidth="1"/>
    <col min="15374" max="15375" width="10.140625" customWidth="1"/>
    <col min="15376" max="15376" width="1.7109375" customWidth="1"/>
    <col min="15377" max="15377" width="5.5703125" customWidth="1"/>
    <col min="15378" max="15378" width="10.5703125" customWidth="1"/>
    <col min="15379" max="15379" width="1.7109375" customWidth="1"/>
    <col min="15617" max="15617" width="4.28515625" customWidth="1"/>
    <col min="15618" max="15618" width="35.85546875" customWidth="1"/>
    <col min="15619" max="15619" width="12" customWidth="1"/>
    <col min="15620" max="15622" width="10.7109375" customWidth="1"/>
    <col min="15623" max="15623" width="9.7109375" customWidth="1"/>
    <col min="15624" max="15625" width="10.140625" customWidth="1"/>
    <col min="15626" max="15626" width="10.28515625" customWidth="1"/>
    <col min="15627" max="15628" width="10.7109375" customWidth="1"/>
    <col min="15629" max="15629" width="9.7109375" customWidth="1"/>
    <col min="15630" max="15631" width="10.140625" customWidth="1"/>
    <col min="15632" max="15632" width="1.7109375" customWidth="1"/>
    <col min="15633" max="15633" width="5.5703125" customWidth="1"/>
    <col min="15634" max="15634" width="10.5703125" customWidth="1"/>
    <col min="15635" max="15635" width="1.7109375" customWidth="1"/>
    <col min="15873" max="15873" width="4.28515625" customWidth="1"/>
    <col min="15874" max="15874" width="35.85546875" customWidth="1"/>
    <col min="15875" max="15875" width="12" customWidth="1"/>
    <col min="15876" max="15878" width="10.7109375" customWidth="1"/>
    <col min="15879" max="15879" width="9.7109375" customWidth="1"/>
    <col min="15880" max="15881" width="10.140625" customWidth="1"/>
    <col min="15882" max="15882" width="10.28515625" customWidth="1"/>
    <col min="15883" max="15884" width="10.7109375" customWidth="1"/>
    <col min="15885" max="15885" width="9.7109375" customWidth="1"/>
    <col min="15886" max="15887" width="10.140625" customWidth="1"/>
    <col min="15888" max="15888" width="1.7109375" customWidth="1"/>
    <col min="15889" max="15889" width="5.5703125" customWidth="1"/>
    <col min="15890" max="15890" width="10.5703125" customWidth="1"/>
    <col min="15891" max="15891" width="1.7109375" customWidth="1"/>
    <col min="16129" max="16129" width="4.28515625" customWidth="1"/>
    <col min="16130" max="16130" width="35.85546875" customWidth="1"/>
    <col min="16131" max="16131" width="12" customWidth="1"/>
    <col min="16132" max="16134" width="10.7109375" customWidth="1"/>
    <col min="16135" max="16135" width="9.7109375" customWidth="1"/>
    <col min="16136" max="16137" width="10.140625" customWidth="1"/>
    <col min="16138" max="16138" width="10.28515625" customWidth="1"/>
    <col min="16139" max="16140" width="10.7109375" customWidth="1"/>
    <col min="16141" max="16141" width="9.7109375" customWidth="1"/>
    <col min="16142" max="16143" width="10.140625" customWidth="1"/>
    <col min="16144" max="16144" width="1.7109375" customWidth="1"/>
    <col min="16145" max="16145" width="5.5703125" customWidth="1"/>
    <col min="16146" max="16146" width="10.5703125" customWidth="1"/>
    <col min="16147" max="16147" width="1.7109375" customWidth="1"/>
  </cols>
  <sheetData>
    <row r="3" spans="2:20" x14ac:dyDescent="0.25">
      <c r="F3" s="27"/>
      <c r="L3" s="27"/>
      <c r="R3" s="27"/>
    </row>
    <row r="4" spans="2:20" ht="18.75" x14ac:dyDescent="0.3">
      <c r="B4" s="28" t="s">
        <v>25</v>
      </c>
      <c r="C4" s="28"/>
      <c r="H4" s="28"/>
      <c r="N4" s="28"/>
    </row>
    <row r="6" spans="2:20" ht="18.75" x14ac:dyDescent="0.3">
      <c r="B6" s="28" t="s">
        <v>74</v>
      </c>
      <c r="C6" s="28"/>
    </row>
    <row r="8" spans="2:20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2:20" x14ac:dyDescent="0.25">
      <c r="B9" s="29" t="s">
        <v>75</v>
      </c>
      <c r="C9" s="29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2:20" ht="15.75" thickBot="1" x14ac:dyDescent="0.3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2:20" s="30" customFormat="1" ht="12.75" thickBot="1" x14ac:dyDescent="0.25">
      <c r="D11" s="32" t="s">
        <v>76</v>
      </c>
      <c r="E11" s="32" t="s">
        <v>77</v>
      </c>
      <c r="F11" s="32" t="s">
        <v>78</v>
      </c>
      <c r="G11" s="32" t="s">
        <v>79</v>
      </c>
      <c r="H11" s="32" t="s">
        <v>80</v>
      </c>
      <c r="I11" s="32" t="s">
        <v>81</v>
      </c>
      <c r="J11" s="32" t="s">
        <v>82</v>
      </c>
      <c r="K11" s="32" t="s">
        <v>83</v>
      </c>
      <c r="L11" s="32" t="s">
        <v>84</v>
      </c>
      <c r="M11" s="32" t="s">
        <v>85</v>
      </c>
      <c r="N11" s="32" t="s">
        <v>86</v>
      </c>
      <c r="O11" s="32" t="s">
        <v>87</v>
      </c>
      <c r="R11" s="32" t="s">
        <v>28</v>
      </c>
    </row>
    <row r="12" spans="2:20" x14ac:dyDescent="0.25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76"/>
      <c r="S12" s="60"/>
      <c r="T12" s="60"/>
    </row>
    <row r="13" spans="2:20" x14ac:dyDescent="0.25">
      <c r="B13" s="77" t="s">
        <v>88</v>
      </c>
      <c r="C13" s="77"/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79"/>
      <c r="Q13" s="79"/>
      <c r="R13" s="80">
        <f t="shared" ref="R13:R20" si="0">SUM(D13:O13)</f>
        <v>0</v>
      </c>
      <c r="S13" s="60"/>
      <c r="T13" s="60"/>
    </row>
    <row r="14" spans="2:20" x14ac:dyDescent="0.25">
      <c r="B14" s="60"/>
      <c r="C14" s="60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79"/>
      <c r="Q14" s="79"/>
      <c r="R14" s="80">
        <f t="shared" si="0"/>
        <v>0</v>
      </c>
      <c r="S14" s="60"/>
      <c r="T14" s="60"/>
    </row>
    <row r="15" spans="2:20" hidden="1" x14ac:dyDescent="0.25">
      <c r="B15" s="81" t="s">
        <v>89</v>
      </c>
      <c r="C15" s="81"/>
      <c r="D15" s="93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79"/>
      <c r="Q15" s="79"/>
      <c r="R15" s="80">
        <f t="shared" si="0"/>
        <v>0</v>
      </c>
      <c r="S15" s="60"/>
      <c r="T15" s="60"/>
    </row>
    <row r="16" spans="2:20" hidden="1" x14ac:dyDescent="0.25">
      <c r="B16" s="60"/>
      <c r="C16" s="60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79"/>
      <c r="Q16" s="79"/>
      <c r="R16" s="80">
        <f t="shared" si="0"/>
        <v>0</v>
      </c>
      <c r="S16" s="60"/>
      <c r="T16" s="60"/>
    </row>
    <row r="17" spans="2:20" x14ac:dyDescent="0.25">
      <c r="B17" s="82" t="s">
        <v>90</v>
      </c>
      <c r="C17" s="82"/>
      <c r="D17" s="93">
        <f>+D13*0.34</f>
        <v>0</v>
      </c>
      <c r="E17" s="93">
        <f t="shared" ref="E17:O17" si="1">+E13*0.34</f>
        <v>0</v>
      </c>
      <c r="F17" s="93">
        <f t="shared" si="1"/>
        <v>0</v>
      </c>
      <c r="G17" s="93">
        <f t="shared" si="1"/>
        <v>0</v>
      </c>
      <c r="H17" s="93">
        <f t="shared" si="1"/>
        <v>0</v>
      </c>
      <c r="I17" s="93">
        <f t="shared" si="1"/>
        <v>0</v>
      </c>
      <c r="J17" s="93">
        <f t="shared" si="1"/>
        <v>0</v>
      </c>
      <c r="K17" s="93">
        <f t="shared" si="1"/>
        <v>0</v>
      </c>
      <c r="L17" s="93">
        <f t="shared" si="1"/>
        <v>0</v>
      </c>
      <c r="M17" s="93">
        <f t="shared" si="1"/>
        <v>0</v>
      </c>
      <c r="N17" s="93">
        <f t="shared" si="1"/>
        <v>0</v>
      </c>
      <c r="O17" s="93">
        <f t="shared" si="1"/>
        <v>0</v>
      </c>
      <c r="P17" s="78"/>
      <c r="Q17" s="79"/>
      <c r="R17" s="80">
        <f t="shared" si="0"/>
        <v>0</v>
      </c>
      <c r="S17" s="60"/>
      <c r="T17" s="60"/>
    </row>
    <row r="18" spans="2:20" x14ac:dyDescent="0.25">
      <c r="B18" s="60"/>
      <c r="C18" s="60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79"/>
      <c r="Q18" s="79"/>
      <c r="R18" s="80">
        <f t="shared" si="0"/>
        <v>0</v>
      </c>
      <c r="S18" s="60"/>
      <c r="T18" s="60"/>
    </row>
    <row r="19" spans="2:20" x14ac:dyDescent="0.25">
      <c r="B19" s="77" t="s">
        <v>31</v>
      </c>
      <c r="C19" s="77"/>
      <c r="D19" s="93">
        <f t="shared" ref="D19:O19" si="2">+D13-D17</f>
        <v>0</v>
      </c>
      <c r="E19" s="93">
        <f t="shared" si="2"/>
        <v>0</v>
      </c>
      <c r="F19" s="93">
        <f t="shared" si="2"/>
        <v>0</v>
      </c>
      <c r="G19" s="93">
        <f t="shared" si="2"/>
        <v>0</v>
      </c>
      <c r="H19" s="93">
        <f t="shared" si="2"/>
        <v>0</v>
      </c>
      <c r="I19" s="93">
        <f t="shared" si="2"/>
        <v>0</v>
      </c>
      <c r="J19" s="93">
        <f t="shared" si="2"/>
        <v>0</v>
      </c>
      <c r="K19" s="93">
        <f t="shared" si="2"/>
        <v>0</v>
      </c>
      <c r="L19" s="93">
        <f t="shared" si="2"/>
        <v>0</v>
      </c>
      <c r="M19" s="93">
        <f t="shared" si="2"/>
        <v>0</v>
      </c>
      <c r="N19" s="93">
        <f t="shared" si="2"/>
        <v>0</v>
      </c>
      <c r="O19" s="93">
        <f t="shared" si="2"/>
        <v>0</v>
      </c>
      <c r="P19" s="79"/>
      <c r="Q19" s="79"/>
      <c r="R19" s="80">
        <f t="shared" si="0"/>
        <v>0</v>
      </c>
      <c r="S19" s="60"/>
      <c r="T19" s="60"/>
    </row>
    <row r="20" spans="2:20" x14ac:dyDescent="0.25">
      <c r="B20" s="60"/>
      <c r="C20" s="60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79"/>
      <c r="Q20" s="79"/>
      <c r="R20" s="80">
        <f t="shared" si="0"/>
        <v>0</v>
      </c>
      <c r="S20" s="60"/>
      <c r="T20" s="60"/>
    </row>
    <row r="21" spans="2:20" x14ac:dyDescent="0.25">
      <c r="B21" s="82" t="s">
        <v>32</v>
      </c>
      <c r="C21" s="60"/>
      <c r="D21" s="93">
        <f>+D27+D53</f>
        <v>0</v>
      </c>
      <c r="E21" s="93">
        <f t="shared" ref="E21:P21" si="3">+E27+E53</f>
        <v>0</v>
      </c>
      <c r="F21" s="93">
        <f t="shared" si="3"/>
        <v>0</v>
      </c>
      <c r="G21" s="93">
        <f t="shared" si="3"/>
        <v>0</v>
      </c>
      <c r="H21" s="93">
        <f t="shared" si="3"/>
        <v>0</v>
      </c>
      <c r="I21" s="93">
        <f t="shared" si="3"/>
        <v>0</v>
      </c>
      <c r="J21" s="93">
        <f t="shared" si="3"/>
        <v>0</v>
      </c>
      <c r="K21" s="93">
        <f t="shared" si="3"/>
        <v>0</v>
      </c>
      <c r="L21" s="93">
        <f t="shared" si="3"/>
        <v>0</v>
      </c>
      <c r="M21" s="93">
        <f t="shared" si="3"/>
        <v>0</v>
      </c>
      <c r="N21" s="93">
        <f t="shared" si="3"/>
        <v>0</v>
      </c>
      <c r="O21" s="93">
        <f t="shared" si="3"/>
        <v>0</v>
      </c>
      <c r="P21" s="78"/>
      <c r="Q21" s="79"/>
      <c r="R21" s="80"/>
      <c r="S21" s="60"/>
      <c r="T21" s="60"/>
    </row>
    <row r="22" spans="2:20" ht="15.75" thickBot="1" x14ac:dyDescent="0.3">
      <c r="B22" s="83"/>
      <c r="C22" s="8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79"/>
      <c r="Q22" s="79"/>
      <c r="R22" s="80">
        <f>SUM(D22:O22)</f>
        <v>0</v>
      </c>
      <c r="S22" s="60"/>
      <c r="T22" s="60"/>
    </row>
    <row r="23" spans="2:20" x14ac:dyDescent="0.25">
      <c r="B23" s="77" t="s">
        <v>38</v>
      </c>
      <c r="C23" s="77"/>
      <c r="D23" s="95">
        <f>+D19-D21</f>
        <v>0</v>
      </c>
      <c r="E23" s="95">
        <f t="shared" ref="E23:O23" si="4">+E19-E21</f>
        <v>0</v>
      </c>
      <c r="F23" s="95">
        <f t="shared" si="4"/>
        <v>0</v>
      </c>
      <c r="G23" s="95">
        <f t="shared" si="4"/>
        <v>0</v>
      </c>
      <c r="H23" s="95">
        <f t="shared" si="4"/>
        <v>0</v>
      </c>
      <c r="I23" s="95">
        <f t="shared" si="4"/>
        <v>0</v>
      </c>
      <c r="J23" s="95">
        <f t="shared" si="4"/>
        <v>0</v>
      </c>
      <c r="K23" s="95">
        <f t="shared" si="4"/>
        <v>0</v>
      </c>
      <c r="L23" s="95">
        <f t="shared" si="4"/>
        <v>0</v>
      </c>
      <c r="M23" s="95">
        <f t="shared" si="4"/>
        <v>0</v>
      </c>
      <c r="N23" s="95">
        <f t="shared" si="4"/>
        <v>0</v>
      </c>
      <c r="O23" s="95">
        <f t="shared" si="4"/>
        <v>0</v>
      </c>
      <c r="P23" s="84"/>
      <c r="Q23" s="79"/>
      <c r="R23" s="80">
        <f>SUM(D23:O23)</f>
        <v>0</v>
      </c>
      <c r="S23" s="60"/>
      <c r="T23" s="60"/>
    </row>
    <row r="24" spans="2:20" x14ac:dyDescent="0.25">
      <c r="B24" s="77" t="s">
        <v>39</v>
      </c>
      <c r="C24" s="77"/>
      <c r="D24" s="96">
        <v>10000</v>
      </c>
      <c r="E24" s="96">
        <f t="shared" ref="E24:J24" si="5">+D25</f>
        <v>10000</v>
      </c>
      <c r="F24" s="96">
        <f t="shared" si="5"/>
        <v>10000</v>
      </c>
      <c r="G24" s="96">
        <f t="shared" si="5"/>
        <v>10000</v>
      </c>
      <c r="H24" s="96">
        <f t="shared" si="5"/>
        <v>10000</v>
      </c>
      <c r="I24" s="96">
        <f t="shared" si="5"/>
        <v>10000</v>
      </c>
      <c r="J24" s="96">
        <f t="shared" si="5"/>
        <v>10000</v>
      </c>
      <c r="K24" s="96">
        <f>+J25</f>
        <v>10000</v>
      </c>
      <c r="L24" s="96">
        <f>+K25</f>
        <v>10000</v>
      </c>
      <c r="M24" s="96">
        <f>+L25</f>
        <v>10000</v>
      </c>
      <c r="N24" s="96">
        <f>+M25</f>
        <v>10000</v>
      </c>
      <c r="O24" s="96">
        <f>+N25</f>
        <v>10000</v>
      </c>
      <c r="P24" s="85"/>
      <c r="Q24" s="79"/>
      <c r="R24" s="80"/>
      <c r="S24" s="60"/>
      <c r="T24" s="60"/>
    </row>
    <row r="25" spans="2:20" ht="15.75" thickBot="1" x14ac:dyDescent="0.3">
      <c r="B25" s="77" t="s">
        <v>40</v>
      </c>
      <c r="C25" s="77"/>
      <c r="D25" s="97">
        <f t="shared" ref="D25:O25" si="6">+D23+D24</f>
        <v>10000</v>
      </c>
      <c r="E25" s="97">
        <f t="shared" si="6"/>
        <v>10000</v>
      </c>
      <c r="F25" s="97">
        <f t="shared" si="6"/>
        <v>10000</v>
      </c>
      <c r="G25" s="97">
        <f t="shared" si="6"/>
        <v>10000</v>
      </c>
      <c r="H25" s="97">
        <f t="shared" si="6"/>
        <v>10000</v>
      </c>
      <c r="I25" s="97">
        <f t="shared" si="6"/>
        <v>10000</v>
      </c>
      <c r="J25" s="97">
        <f t="shared" si="6"/>
        <v>10000</v>
      </c>
      <c r="K25" s="97">
        <f t="shared" si="6"/>
        <v>10000</v>
      </c>
      <c r="L25" s="97">
        <f t="shared" si="6"/>
        <v>10000</v>
      </c>
      <c r="M25" s="97">
        <f t="shared" si="6"/>
        <v>10000</v>
      </c>
      <c r="N25" s="97">
        <f t="shared" si="6"/>
        <v>10000</v>
      </c>
      <c r="O25" s="97">
        <f t="shared" si="6"/>
        <v>10000</v>
      </c>
      <c r="P25" s="86"/>
      <c r="Q25" s="79"/>
      <c r="R25" s="80"/>
      <c r="S25" s="60"/>
      <c r="T25" s="60"/>
    </row>
    <row r="26" spans="2:20" x14ac:dyDescent="0.25">
      <c r="B26" s="60"/>
      <c r="C26" s="60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79"/>
      <c r="Q26" s="79"/>
      <c r="R26" s="80">
        <f t="shared" ref="R26:R62" si="7">SUM(D26:O26)</f>
        <v>0</v>
      </c>
      <c r="S26" s="60"/>
      <c r="T26" s="60"/>
    </row>
    <row r="27" spans="2:20" x14ac:dyDescent="0.25">
      <c r="B27" s="87" t="s">
        <v>91</v>
      </c>
      <c r="C27" s="87"/>
      <c r="D27" s="93">
        <f>SUM(D30:D51)</f>
        <v>0</v>
      </c>
      <c r="E27" s="93">
        <f t="shared" ref="E27:P27" si="8">SUM(E30:E51)</f>
        <v>0</v>
      </c>
      <c r="F27" s="93">
        <f t="shared" si="8"/>
        <v>0</v>
      </c>
      <c r="G27" s="93">
        <f t="shared" si="8"/>
        <v>0</v>
      </c>
      <c r="H27" s="93">
        <f t="shared" si="8"/>
        <v>0</v>
      </c>
      <c r="I27" s="93">
        <f t="shared" si="8"/>
        <v>0</v>
      </c>
      <c r="J27" s="93">
        <f t="shared" si="8"/>
        <v>0</v>
      </c>
      <c r="K27" s="93">
        <f t="shared" si="8"/>
        <v>0</v>
      </c>
      <c r="L27" s="93">
        <f t="shared" si="8"/>
        <v>0</v>
      </c>
      <c r="M27" s="93">
        <f t="shared" si="8"/>
        <v>0</v>
      </c>
      <c r="N27" s="93">
        <f t="shared" si="8"/>
        <v>0</v>
      </c>
      <c r="O27" s="93">
        <f t="shared" si="8"/>
        <v>0</v>
      </c>
      <c r="P27" s="88">
        <f t="shared" si="8"/>
        <v>0</v>
      </c>
      <c r="Q27" s="89"/>
      <c r="R27" s="80">
        <f t="shared" si="7"/>
        <v>0</v>
      </c>
      <c r="S27" s="60"/>
      <c r="T27" s="60"/>
    </row>
    <row r="28" spans="2:20" hidden="1" x14ac:dyDescent="0.25">
      <c r="B28" s="27" t="s">
        <v>92</v>
      </c>
      <c r="C28" s="27"/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79"/>
      <c r="Q28" s="79"/>
      <c r="R28" s="80">
        <f t="shared" si="7"/>
        <v>0</v>
      </c>
      <c r="S28" s="60"/>
      <c r="T28" s="60"/>
    </row>
    <row r="29" spans="2:20" hidden="1" x14ac:dyDescent="0.25">
      <c r="B29" s="27" t="s">
        <v>93</v>
      </c>
      <c r="C29" s="27"/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79"/>
      <c r="Q29" s="79"/>
      <c r="R29" s="80">
        <f t="shared" si="7"/>
        <v>0</v>
      </c>
      <c r="S29" s="60"/>
      <c r="T29" s="60"/>
    </row>
    <row r="30" spans="2:20" x14ac:dyDescent="0.25">
      <c r="B30" s="27" t="s">
        <v>94</v>
      </c>
      <c r="C30" s="27"/>
      <c r="D30" s="93">
        <v>0</v>
      </c>
      <c r="E30" s="93">
        <f t="shared" ref="E30:O45" si="9">+D30</f>
        <v>0</v>
      </c>
      <c r="F30" s="93">
        <f t="shared" si="9"/>
        <v>0</v>
      </c>
      <c r="G30" s="93">
        <f t="shared" si="9"/>
        <v>0</v>
      </c>
      <c r="H30" s="93">
        <f t="shared" si="9"/>
        <v>0</v>
      </c>
      <c r="I30" s="93">
        <f t="shared" si="9"/>
        <v>0</v>
      </c>
      <c r="J30" s="93">
        <f t="shared" si="9"/>
        <v>0</v>
      </c>
      <c r="K30" s="93">
        <f t="shared" si="9"/>
        <v>0</v>
      </c>
      <c r="L30" s="93">
        <f t="shared" si="9"/>
        <v>0</v>
      </c>
      <c r="M30" s="93">
        <f t="shared" si="9"/>
        <v>0</v>
      </c>
      <c r="N30" s="93">
        <f t="shared" si="9"/>
        <v>0</v>
      </c>
      <c r="O30" s="93">
        <f t="shared" si="9"/>
        <v>0</v>
      </c>
      <c r="P30" s="79"/>
      <c r="Q30" s="79"/>
      <c r="R30" s="80">
        <f t="shared" si="7"/>
        <v>0</v>
      </c>
      <c r="S30" s="60"/>
      <c r="T30" s="60"/>
    </row>
    <row r="31" spans="2:20" hidden="1" x14ac:dyDescent="0.25">
      <c r="B31" s="27" t="s">
        <v>95</v>
      </c>
      <c r="C31" s="27"/>
      <c r="D31" s="93">
        <v>0</v>
      </c>
      <c r="E31" s="93">
        <f t="shared" si="9"/>
        <v>0</v>
      </c>
      <c r="F31" s="93">
        <f t="shared" si="9"/>
        <v>0</v>
      </c>
      <c r="G31" s="93">
        <f t="shared" si="9"/>
        <v>0</v>
      </c>
      <c r="H31" s="93">
        <f t="shared" si="9"/>
        <v>0</v>
      </c>
      <c r="I31" s="93">
        <f t="shared" si="9"/>
        <v>0</v>
      </c>
      <c r="J31" s="93">
        <f t="shared" si="9"/>
        <v>0</v>
      </c>
      <c r="K31" s="93">
        <f t="shared" si="9"/>
        <v>0</v>
      </c>
      <c r="L31" s="93">
        <f t="shared" si="9"/>
        <v>0</v>
      </c>
      <c r="M31" s="93">
        <f t="shared" si="9"/>
        <v>0</v>
      </c>
      <c r="N31" s="93">
        <f t="shared" si="9"/>
        <v>0</v>
      </c>
      <c r="O31" s="93">
        <f t="shared" si="9"/>
        <v>0</v>
      </c>
      <c r="P31" s="79"/>
      <c r="Q31" s="79"/>
      <c r="R31" s="80">
        <f t="shared" si="7"/>
        <v>0</v>
      </c>
      <c r="S31" s="60"/>
      <c r="T31" s="60"/>
    </row>
    <row r="32" spans="2:20" x14ac:dyDescent="0.25">
      <c r="B32" s="27" t="s">
        <v>96</v>
      </c>
      <c r="C32" s="27"/>
      <c r="D32" s="93">
        <v>0</v>
      </c>
      <c r="E32" s="93">
        <f t="shared" si="9"/>
        <v>0</v>
      </c>
      <c r="F32" s="93">
        <f t="shared" si="9"/>
        <v>0</v>
      </c>
      <c r="G32" s="93">
        <f t="shared" si="9"/>
        <v>0</v>
      </c>
      <c r="H32" s="93">
        <f t="shared" si="9"/>
        <v>0</v>
      </c>
      <c r="I32" s="93">
        <f t="shared" si="9"/>
        <v>0</v>
      </c>
      <c r="J32" s="93">
        <f t="shared" si="9"/>
        <v>0</v>
      </c>
      <c r="K32" s="93">
        <f t="shared" si="9"/>
        <v>0</v>
      </c>
      <c r="L32" s="93">
        <f t="shared" si="9"/>
        <v>0</v>
      </c>
      <c r="M32" s="93">
        <f t="shared" si="9"/>
        <v>0</v>
      </c>
      <c r="N32" s="93">
        <f t="shared" si="9"/>
        <v>0</v>
      </c>
      <c r="O32" s="93">
        <f t="shared" si="9"/>
        <v>0</v>
      </c>
      <c r="P32" s="79"/>
      <c r="Q32" s="79"/>
      <c r="R32" s="80">
        <f t="shared" si="7"/>
        <v>0</v>
      </c>
      <c r="S32" s="60"/>
      <c r="T32" s="60"/>
    </row>
    <row r="33" spans="2:20" x14ac:dyDescent="0.25">
      <c r="B33" s="27" t="s">
        <v>97</v>
      </c>
      <c r="C33" s="27"/>
      <c r="D33" s="93">
        <v>0</v>
      </c>
      <c r="E33" s="93">
        <f t="shared" si="9"/>
        <v>0</v>
      </c>
      <c r="F33" s="93">
        <f t="shared" si="9"/>
        <v>0</v>
      </c>
      <c r="G33" s="93">
        <f t="shared" si="9"/>
        <v>0</v>
      </c>
      <c r="H33" s="93">
        <f t="shared" si="9"/>
        <v>0</v>
      </c>
      <c r="I33" s="93">
        <f t="shared" si="9"/>
        <v>0</v>
      </c>
      <c r="J33" s="93">
        <f t="shared" si="9"/>
        <v>0</v>
      </c>
      <c r="K33" s="93">
        <f t="shared" si="9"/>
        <v>0</v>
      </c>
      <c r="L33" s="93">
        <f t="shared" si="9"/>
        <v>0</v>
      </c>
      <c r="M33" s="93">
        <f t="shared" si="9"/>
        <v>0</v>
      </c>
      <c r="N33" s="93">
        <f t="shared" si="9"/>
        <v>0</v>
      </c>
      <c r="O33" s="93">
        <f t="shared" si="9"/>
        <v>0</v>
      </c>
      <c r="P33" s="79"/>
      <c r="Q33" s="79"/>
      <c r="R33" s="80">
        <f t="shared" si="7"/>
        <v>0</v>
      </c>
      <c r="S33" s="60"/>
      <c r="T33" s="60"/>
    </row>
    <row r="34" spans="2:20" hidden="1" x14ac:dyDescent="0.25">
      <c r="B34" s="27" t="s">
        <v>98</v>
      </c>
      <c r="C34" s="27"/>
      <c r="D34" s="93">
        <v>0</v>
      </c>
      <c r="E34" s="93">
        <f t="shared" si="9"/>
        <v>0</v>
      </c>
      <c r="F34" s="93">
        <f t="shared" si="9"/>
        <v>0</v>
      </c>
      <c r="G34" s="93">
        <f t="shared" si="9"/>
        <v>0</v>
      </c>
      <c r="H34" s="93">
        <f t="shared" si="9"/>
        <v>0</v>
      </c>
      <c r="I34" s="93">
        <f t="shared" si="9"/>
        <v>0</v>
      </c>
      <c r="J34" s="93">
        <f t="shared" si="9"/>
        <v>0</v>
      </c>
      <c r="K34" s="93">
        <f t="shared" si="9"/>
        <v>0</v>
      </c>
      <c r="L34" s="93">
        <f t="shared" si="9"/>
        <v>0</v>
      </c>
      <c r="M34" s="93">
        <f t="shared" si="9"/>
        <v>0</v>
      </c>
      <c r="N34" s="93">
        <f t="shared" si="9"/>
        <v>0</v>
      </c>
      <c r="O34" s="93">
        <f t="shared" si="9"/>
        <v>0</v>
      </c>
      <c r="P34" s="79"/>
      <c r="Q34" s="79"/>
      <c r="R34" s="80">
        <f t="shared" si="7"/>
        <v>0</v>
      </c>
      <c r="S34" s="60"/>
      <c r="T34" s="60"/>
    </row>
    <row r="35" spans="2:20" x14ac:dyDescent="0.25">
      <c r="B35" s="27" t="s">
        <v>99</v>
      </c>
      <c r="C35" s="27"/>
      <c r="D35" s="93">
        <v>0</v>
      </c>
      <c r="E35" s="93">
        <f t="shared" si="9"/>
        <v>0</v>
      </c>
      <c r="F35" s="93">
        <f t="shared" si="9"/>
        <v>0</v>
      </c>
      <c r="G35" s="93">
        <f t="shared" si="9"/>
        <v>0</v>
      </c>
      <c r="H35" s="93">
        <f t="shared" si="9"/>
        <v>0</v>
      </c>
      <c r="I35" s="93">
        <f t="shared" si="9"/>
        <v>0</v>
      </c>
      <c r="J35" s="93">
        <f t="shared" si="9"/>
        <v>0</v>
      </c>
      <c r="K35" s="93">
        <f t="shared" si="9"/>
        <v>0</v>
      </c>
      <c r="L35" s="93">
        <f t="shared" si="9"/>
        <v>0</v>
      </c>
      <c r="M35" s="93">
        <f t="shared" si="9"/>
        <v>0</v>
      </c>
      <c r="N35" s="93">
        <f t="shared" si="9"/>
        <v>0</v>
      </c>
      <c r="O35" s="93">
        <f t="shared" si="9"/>
        <v>0</v>
      </c>
      <c r="P35" s="79"/>
      <c r="Q35" s="79"/>
      <c r="R35" s="80">
        <f t="shared" si="7"/>
        <v>0</v>
      </c>
      <c r="S35" s="60"/>
      <c r="T35" s="60"/>
    </row>
    <row r="36" spans="2:20" x14ac:dyDescent="0.25">
      <c r="B36" s="27" t="s">
        <v>100</v>
      </c>
      <c r="C36" s="27"/>
      <c r="D36" s="93">
        <v>0</v>
      </c>
      <c r="E36" s="93">
        <f t="shared" si="9"/>
        <v>0</v>
      </c>
      <c r="F36" s="93">
        <f t="shared" si="9"/>
        <v>0</v>
      </c>
      <c r="G36" s="93">
        <f t="shared" si="9"/>
        <v>0</v>
      </c>
      <c r="H36" s="93">
        <f t="shared" si="9"/>
        <v>0</v>
      </c>
      <c r="I36" s="93">
        <f t="shared" si="9"/>
        <v>0</v>
      </c>
      <c r="J36" s="93">
        <f t="shared" si="9"/>
        <v>0</v>
      </c>
      <c r="K36" s="93">
        <f t="shared" si="9"/>
        <v>0</v>
      </c>
      <c r="L36" s="93">
        <f t="shared" si="9"/>
        <v>0</v>
      </c>
      <c r="M36" s="93">
        <f t="shared" si="9"/>
        <v>0</v>
      </c>
      <c r="N36" s="93">
        <f t="shared" si="9"/>
        <v>0</v>
      </c>
      <c r="O36" s="93">
        <f t="shared" si="9"/>
        <v>0</v>
      </c>
      <c r="P36" s="79"/>
      <c r="Q36" s="79"/>
      <c r="R36" s="80">
        <f t="shared" si="7"/>
        <v>0</v>
      </c>
      <c r="S36" s="60"/>
      <c r="T36" s="60"/>
    </row>
    <row r="37" spans="2:20" x14ac:dyDescent="0.25">
      <c r="B37" s="27" t="s">
        <v>101</v>
      </c>
      <c r="C37" s="27"/>
      <c r="D37" s="93">
        <v>0</v>
      </c>
      <c r="E37" s="93">
        <f t="shared" si="9"/>
        <v>0</v>
      </c>
      <c r="F37" s="93">
        <f t="shared" si="9"/>
        <v>0</v>
      </c>
      <c r="G37" s="93">
        <f t="shared" si="9"/>
        <v>0</v>
      </c>
      <c r="H37" s="93">
        <f t="shared" si="9"/>
        <v>0</v>
      </c>
      <c r="I37" s="93">
        <f t="shared" si="9"/>
        <v>0</v>
      </c>
      <c r="J37" s="93">
        <f t="shared" si="9"/>
        <v>0</v>
      </c>
      <c r="K37" s="93">
        <f t="shared" si="9"/>
        <v>0</v>
      </c>
      <c r="L37" s="93">
        <f t="shared" si="9"/>
        <v>0</v>
      </c>
      <c r="M37" s="93">
        <f t="shared" si="9"/>
        <v>0</v>
      </c>
      <c r="N37" s="93">
        <f t="shared" si="9"/>
        <v>0</v>
      </c>
      <c r="O37" s="93">
        <f t="shared" si="9"/>
        <v>0</v>
      </c>
      <c r="P37" s="79"/>
      <c r="Q37" s="79"/>
      <c r="R37" s="80">
        <f t="shared" si="7"/>
        <v>0</v>
      </c>
      <c r="S37" s="60"/>
      <c r="T37" s="60"/>
    </row>
    <row r="38" spans="2:20" x14ac:dyDescent="0.25">
      <c r="B38" s="27" t="s">
        <v>102</v>
      </c>
      <c r="C38" s="27"/>
      <c r="D38" s="93">
        <v>0</v>
      </c>
      <c r="E38" s="93">
        <f t="shared" si="9"/>
        <v>0</v>
      </c>
      <c r="F38" s="93">
        <f t="shared" si="9"/>
        <v>0</v>
      </c>
      <c r="G38" s="93">
        <f t="shared" si="9"/>
        <v>0</v>
      </c>
      <c r="H38" s="93">
        <f t="shared" si="9"/>
        <v>0</v>
      </c>
      <c r="I38" s="93">
        <f t="shared" si="9"/>
        <v>0</v>
      </c>
      <c r="J38" s="93">
        <f t="shared" si="9"/>
        <v>0</v>
      </c>
      <c r="K38" s="93">
        <f t="shared" si="9"/>
        <v>0</v>
      </c>
      <c r="L38" s="93">
        <f t="shared" si="9"/>
        <v>0</v>
      </c>
      <c r="M38" s="93">
        <f t="shared" si="9"/>
        <v>0</v>
      </c>
      <c r="N38" s="93">
        <f t="shared" si="9"/>
        <v>0</v>
      </c>
      <c r="O38" s="93">
        <f t="shared" si="9"/>
        <v>0</v>
      </c>
      <c r="P38" s="79"/>
      <c r="Q38" s="79"/>
      <c r="R38" s="80">
        <f t="shared" si="7"/>
        <v>0</v>
      </c>
      <c r="S38" s="60"/>
      <c r="T38" s="60"/>
    </row>
    <row r="39" spans="2:20" x14ac:dyDescent="0.25">
      <c r="B39" s="27" t="s">
        <v>103</v>
      </c>
      <c r="C39" s="27"/>
      <c r="D39" s="93">
        <v>0</v>
      </c>
      <c r="E39" s="93">
        <f t="shared" si="9"/>
        <v>0</v>
      </c>
      <c r="F39" s="93">
        <f t="shared" si="9"/>
        <v>0</v>
      </c>
      <c r="G39" s="93">
        <f t="shared" si="9"/>
        <v>0</v>
      </c>
      <c r="H39" s="93">
        <f t="shared" si="9"/>
        <v>0</v>
      </c>
      <c r="I39" s="93">
        <f t="shared" si="9"/>
        <v>0</v>
      </c>
      <c r="J39" s="93">
        <f t="shared" si="9"/>
        <v>0</v>
      </c>
      <c r="K39" s="93">
        <f t="shared" si="9"/>
        <v>0</v>
      </c>
      <c r="L39" s="93">
        <f t="shared" si="9"/>
        <v>0</v>
      </c>
      <c r="M39" s="93">
        <f t="shared" si="9"/>
        <v>0</v>
      </c>
      <c r="N39" s="93">
        <f t="shared" si="9"/>
        <v>0</v>
      </c>
      <c r="O39" s="93">
        <f t="shared" si="9"/>
        <v>0</v>
      </c>
      <c r="P39" s="79"/>
      <c r="Q39" s="79"/>
      <c r="R39" s="80">
        <f t="shared" si="7"/>
        <v>0</v>
      </c>
      <c r="S39" s="60"/>
      <c r="T39" s="60"/>
    </row>
    <row r="40" spans="2:20" x14ac:dyDescent="0.25">
      <c r="B40" s="27" t="s">
        <v>104</v>
      </c>
      <c r="C40" s="27"/>
      <c r="D40" s="93">
        <v>0</v>
      </c>
      <c r="E40" s="93">
        <f t="shared" si="9"/>
        <v>0</v>
      </c>
      <c r="F40" s="93">
        <f t="shared" si="9"/>
        <v>0</v>
      </c>
      <c r="G40" s="93">
        <f t="shared" si="9"/>
        <v>0</v>
      </c>
      <c r="H40" s="93">
        <f t="shared" si="9"/>
        <v>0</v>
      </c>
      <c r="I40" s="93">
        <f t="shared" si="9"/>
        <v>0</v>
      </c>
      <c r="J40" s="93">
        <f t="shared" si="9"/>
        <v>0</v>
      </c>
      <c r="K40" s="93">
        <f t="shared" si="9"/>
        <v>0</v>
      </c>
      <c r="L40" s="93">
        <f t="shared" si="9"/>
        <v>0</v>
      </c>
      <c r="M40" s="93">
        <f t="shared" si="9"/>
        <v>0</v>
      </c>
      <c r="N40" s="93">
        <f t="shared" si="9"/>
        <v>0</v>
      </c>
      <c r="O40" s="93">
        <f t="shared" si="9"/>
        <v>0</v>
      </c>
      <c r="P40" s="79"/>
      <c r="Q40" s="79"/>
      <c r="R40" s="80">
        <f t="shared" si="7"/>
        <v>0</v>
      </c>
      <c r="S40" s="60"/>
      <c r="T40" s="60"/>
    </row>
    <row r="41" spans="2:20" x14ac:dyDescent="0.25">
      <c r="B41" s="27" t="s">
        <v>105</v>
      </c>
      <c r="C41" s="27"/>
      <c r="D41" s="93">
        <v>0</v>
      </c>
      <c r="E41" s="93">
        <f t="shared" si="9"/>
        <v>0</v>
      </c>
      <c r="F41" s="93">
        <f t="shared" si="9"/>
        <v>0</v>
      </c>
      <c r="G41" s="93">
        <f t="shared" si="9"/>
        <v>0</v>
      </c>
      <c r="H41" s="93">
        <f t="shared" si="9"/>
        <v>0</v>
      </c>
      <c r="I41" s="93">
        <f t="shared" si="9"/>
        <v>0</v>
      </c>
      <c r="J41" s="93">
        <f t="shared" si="9"/>
        <v>0</v>
      </c>
      <c r="K41" s="93">
        <f t="shared" si="9"/>
        <v>0</v>
      </c>
      <c r="L41" s="93">
        <f t="shared" si="9"/>
        <v>0</v>
      </c>
      <c r="M41" s="93">
        <f t="shared" si="9"/>
        <v>0</v>
      </c>
      <c r="N41" s="93">
        <f t="shared" si="9"/>
        <v>0</v>
      </c>
      <c r="O41" s="93">
        <f t="shared" si="9"/>
        <v>0</v>
      </c>
      <c r="P41" s="79"/>
      <c r="Q41" s="79"/>
      <c r="R41" s="80">
        <f t="shared" si="7"/>
        <v>0</v>
      </c>
      <c r="S41" s="60"/>
      <c r="T41" s="60"/>
    </row>
    <row r="42" spans="2:20" x14ac:dyDescent="0.25">
      <c r="B42" s="27" t="s">
        <v>106</v>
      </c>
      <c r="C42" s="27"/>
      <c r="D42" s="93">
        <v>0</v>
      </c>
      <c r="E42" s="93">
        <f t="shared" si="9"/>
        <v>0</v>
      </c>
      <c r="F42" s="93">
        <f t="shared" si="9"/>
        <v>0</v>
      </c>
      <c r="G42" s="93">
        <f t="shared" si="9"/>
        <v>0</v>
      </c>
      <c r="H42" s="93">
        <f t="shared" si="9"/>
        <v>0</v>
      </c>
      <c r="I42" s="93">
        <f t="shared" si="9"/>
        <v>0</v>
      </c>
      <c r="J42" s="93">
        <f t="shared" si="9"/>
        <v>0</v>
      </c>
      <c r="K42" s="93">
        <f t="shared" si="9"/>
        <v>0</v>
      </c>
      <c r="L42" s="93">
        <f t="shared" si="9"/>
        <v>0</v>
      </c>
      <c r="M42" s="93">
        <f t="shared" si="9"/>
        <v>0</v>
      </c>
      <c r="N42" s="93">
        <f t="shared" si="9"/>
        <v>0</v>
      </c>
      <c r="O42" s="93">
        <f t="shared" si="9"/>
        <v>0</v>
      </c>
      <c r="P42" s="79"/>
      <c r="Q42" s="79"/>
      <c r="R42" s="80">
        <f t="shared" si="7"/>
        <v>0</v>
      </c>
      <c r="S42" s="60"/>
      <c r="T42" s="60"/>
    </row>
    <row r="43" spans="2:20" x14ac:dyDescent="0.25">
      <c r="B43" s="27" t="s">
        <v>107</v>
      </c>
      <c r="C43" s="27"/>
      <c r="D43" s="93">
        <v>0</v>
      </c>
      <c r="E43" s="93">
        <f t="shared" si="9"/>
        <v>0</v>
      </c>
      <c r="F43" s="93">
        <f t="shared" si="9"/>
        <v>0</v>
      </c>
      <c r="G43" s="93">
        <f t="shared" si="9"/>
        <v>0</v>
      </c>
      <c r="H43" s="93">
        <f t="shared" si="9"/>
        <v>0</v>
      </c>
      <c r="I43" s="93">
        <f t="shared" si="9"/>
        <v>0</v>
      </c>
      <c r="J43" s="93">
        <f t="shared" si="9"/>
        <v>0</v>
      </c>
      <c r="K43" s="93">
        <f t="shared" si="9"/>
        <v>0</v>
      </c>
      <c r="L43" s="93">
        <f t="shared" si="9"/>
        <v>0</v>
      </c>
      <c r="M43" s="93">
        <f t="shared" si="9"/>
        <v>0</v>
      </c>
      <c r="N43" s="93">
        <f t="shared" si="9"/>
        <v>0</v>
      </c>
      <c r="O43" s="93">
        <f t="shared" si="9"/>
        <v>0</v>
      </c>
      <c r="P43" s="79"/>
      <c r="Q43" s="79"/>
      <c r="R43" s="80">
        <f t="shared" si="7"/>
        <v>0</v>
      </c>
      <c r="S43" s="60"/>
      <c r="T43" s="60"/>
    </row>
    <row r="44" spans="2:20" x14ac:dyDescent="0.25">
      <c r="B44" s="27" t="s">
        <v>95</v>
      </c>
      <c r="C44" s="27"/>
      <c r="D44" s="93">
        <v>0</v>
      </c>
      <c r="E44" s="93">
        <f t="shared" si="9"/>
        <v>0</v>
      </c>
      <c r="F44" s="93">
        <f t="shared" si="9"/>
        <v>0</v>
      </c>
      <c r="G44" s="93">
        <f t="shared" si="9"/>
        <v>0</v>
      </c>
      <c r="H44" s="93">
        <f t="shared" si="9"/>
        <v>0</v>
      </c>
      <c r="I44" s="93">
        <f t="shared" si="9"/>
        <v>0</v>
      </c>
      <c r="J44" s="93">
        <f t="shared" si="9"/>
        <v>0</v>
      </c>
      <c r="K44" s="93">
        <f t="shared" si="9"/>
        <v>0</v>
      </c>
      <c r="L44" s="93">
        <f t="shared" si="9"/>
        <v>0</v>
      </c>
      <c r="M44" s="93">
        <f t="shared" si="9"/>
        <v>0</v>
      </c>
      <c r="N44" s="93">
        <f t="shared" si="9"/>
        <v>0</v>
      </c>
      <c r="O44" s="93">
        <f t="shared" si="9"/>
        <v>0</v>
      </c>
      <c r="P44" s="79"/>
      <c r="Q44" s="79"/>
      <c r="R44" s="80">
        <f t="shared" si="7"/>
        <v>0</v>
      </c>
      <c r="S44" s="60"/>
      <c r="T44" s="60"/>
    </row>
    <row r="45" spans="2:20" x14ac:dyDescent="0.25">
      <c r="B45" s="27" t="s">
        <v>108</v>
      </c>
      <c r="C45" s="27"/>
      <c r="D45" s="93">
        <v>0</v>
      </c>
      <c r="E45" s="93">
        <f t="shared" si="9"/>
        <v>0</v>
      </c>
      <c r="F45" s="93">
        <f t="shared" si="9"/>
        <v>0</v>
      </c>
      <c r="G45" s="93">
        <f t="shared" si="9"/>
        <v>0</v>
      </c>
      <c r="H45" s="93">
        <f t="shared" si="9"/>
        <v>0</v>
      </c>
      <c r="I45" s="93">
        <f t="shared" si="9"/>
        <v>0</v>
      </c>
      <c r="J45" s="93">
        <f t="shared" si="9"/>
        <v>0</v>
      </c>
      <c r="K45" s="93">
        <f t="shared" si="9"/>
        <v>0</v>
      </c>
      <c r="L45" s="93">
        <f t="shared" si="9"/>
        <v>0</v>
      </c>
      <c r="M45" s="93">
        <f t="shared" si="9"/>
        <v>0</v>
      </c>
      <c r="N45" s="93">
        <f t="shared" si="9"/>
        <v>0</v>
      </c>
      <c r="O45" s="93">
        <f t="shared" si="9"/>
        <v>0</v>
      </c>
      <c r="P45" s="79"/>
      <c r="Q45" s="79"/>
      <c r="R45" s="80">
        <f t="shared" si="7"/>
        <v>0</v>
      </c>
      <c r="S45" s="60"/>
      <c r="T45" s="60"/>
    </row>
    <row r="46" spans="2:20" x14ac:dyDescent="0.25">
      <c r="B46" s="27" t="s">
        <v>109</v>
      </c>
      <c r="C46" s="27"/>
      <c r="D46" s="93">
        <v>0</v>
      </c>
      <c r="E46" s="93">
        <f t="shared" ref="E46:O60" si="10">+D46</f>
        <v>0</v>
      </c>
      <c r="F46" s="93">
        <f t="shared" si="10"/>
        <v>0</v>
      </c>
      <c r="G46" s="93">
        <f t="shared" si="10"/>
        <v>0</v>
      </c>
      <c r="H46" s="93">
        <f t="shared" si="10"/>
        <v>0</v>
      </c>
      <c r="I46" s="93">
        <f t="shared" si="10"/>
        <v>0</v>
      </c>
      <c r="J46" s="93">
        <f t="shared" si="10"/>
        <v>0</v>
      </c>
      <c r="K46" s="93">
        <f t="shared" si="10"/>
        <v>0</v>
      </c>
      <c r="L46" s="93">
        <f t="shared" si="10"/>
        <v>0</v>
      </c>
      <c r="M46" s="93">
        <f t="shared" si="10"/>
        <v>0</v>
      </c>
      <c r="N46" s="93">
        <f t="shared" si="10"/>
        <v>0</v>
      </c>
      <c r="O46" s="93">
        <f t="shared" si="10"/>
        <v>0</v>
      </c>
      <c r="P46" s="79"/>
      <c r="Q46" s="79"/>
      <c r="R46" s="80">
        <f t="shared" si="7"/>
        <v>0</v>
      </c>
      <c r="S46" s="60"/>
      <c r="T46" s="60"/>
    </row>
    <row r="47" spans="2:20" x14ac:dyDescent="0.25">
      <c r="B47" s="27" t="s">
        <v>110</v>
      </c>
      <c r="C47" s="27"/>
      <c r="D47" s="93">
        <v>0</v>
      </c>
      <c r="E47" s="93">
        <f t="shared" si="10"/>
        <v>0</v>
      </c>
      <c r="F47" s="93">
        <f t="shared" si="10"/>
        <v>0</v>
      </c>
      <c r="G47" s="93">
        <f t="shared" si="10"/>
        <v>0</v>
      </c>
      <c r="H47" s="93">
        <f t="shared" si="10"/>
        <v>0</v>
      </c>
      <c r="I47" s="93">
        <f t="shared" si="10"/>
        <v>0</v>
      </c>
      <c r="J47" s="93">
        <f t="shared" si="10"/>
        <v>0</v>
      </c>
      <c r="K47" s="93">
        <f t="shared" si="10"/>
        <v>0</v>
      </c>
      <c r="L47" s="93">
        <f t="shared" si="10"/>
        <v>0</v>
      </c>
      <c r="M47" s="93">
        <f t="shared" si="10"/>
        <v>0</v>
      </c>
      <c r="N47" s="93">
        <f t="shared" si="10"/>
        <v>0</v>
      </c>
      <c r="O47" s="93">
        <f t="shared" si="10"/>
        <v>0</v>
      </c>
      <c r="P47" s="79"/>
      <c r="Q47" s="79"/>
      <c r="R47" s="80">
        <f t="shared" si="7"/>
        <v>0</v>
      </c>
      <c r="S47" s="60"/>
      <c r="T47" s="60"/>
    </row>
    <row r="48" spans="2:20" x14ac:dyDescent="0.25">
      <c r="B48" s="27" t="s">
        <v>111</v>
      </c>
      <c r="C48" s="27"/>
      <c r="D48" s="93">
        <v>0</v>
      </c>
      <c r="E48" s="93">
        <f t="shared" si="10"/>
        <v>0</v>
      </c>
      <c r="F48" s="93">
        <f t="shared" si="10"/>
        <v>0</v>
      </c>
      <c r="G48" s="93">
        <f t="shared" si="10"/>
        <v>0</v>
      </c>
      <c r="H48" s="93">
        <f t="shared" si="10"/>
        <v>0</v>
      </c>
      <c r="I48" s="93">
        <f t="shared" si="10"/>
        <v>0</v>
      </c>
      <c r="J48" s="93">
        <f t="shared" si="10"/>
        <v>0</v>
      </c>
      <c r="K48" s="93">
        <f t="shared" si="10"/>
        <v>0</v>
      </c>
      <c r="L48" s="93">
        <f t="shared" si="10"/>
        <v>0</v>
      </c>
      <c r="M48" s="93">
        <f t="shared" si="10"/>
        <v>0</v>
      </c>
      <c r="N48" s="93">
        <f t="shared" si="10"/>
        <v>0</v>
      </c>
      <c r="O48" s="93">
        <f t="shared" si="10"/>
        <v>0</v>
      </c>
      <c r="P48" s="79"/>
      <c r="Q48" s="79"/>
      <c r="R48" s="80">
        <f t="shared" si="7"/>
        <v>0</v>
      </c>
      <c r="S48" s="60"/>
      <c r="T48" s="60"/>
    </row>
    <row r="49" spans="2:59" x14ac:dyDescent="0.25">
      <c r="B49" s="27" t="s">
        <v>112</v>
      </c>
      <c r="C49" s="27"/>
      <c r="D49" s="93">
        <v>0</v>
      </c>
      <c r="E49" s="93">
        <f t="shared" si="10"/>
        <v>0</v>
      </c>
      <c r="F49" s="93">
        <f t="shared" si="10"/>
        <v>0</v>
      </c>
      <c r="G49" s="93">
        <f t="shared" si="10"/>
        <v>0</v>
      </c>
      <c r="H49" s="93">
        <f t="shared" si="10"/>
        <v>0</v>
      </c>
      <c r="I49" s="93">
        <f t="shared" si="10"/>
        <v>0</v>
      </c>
      <c r="J49" s="93">
        <f t="shared" si="10"/>
        <v>0</v>
      </c>
      <c r="K49" s="93">
        <f t="shared" si="10"/>
        <v>0</v>
      </c>
      <c r="L49" s="93">
        <f t="shared" si="10"/>
        <v>0</v>
      </c>
      <c r="M49" s="93">
        <f t="shared" si="10"/>
        <v>0</v>
      </c>
      <c r="N49" s="93">
        <f t="shared" si="10"/>
        <v>0</v>
      </c>
      <c r="O49" s="93">
        <f t="shared" si="10"/>
        <v>0</v>
      </c>
      <c r="P49" s="79"/>
      <c r="Q49" s="79"/>
      <c r="R49" s="80">
        <f t="shared" si="7"/>
        <v>0</v>
      </c>
      <c r="S49" s="60"/>
      <c r="T49" s="60"/>
    </row>
    <row r="50" spans="2:59" x14ac:dyDescent="0.25">
      <c r="B50" s="27" t="s">
        <v>113</v>
      </c>
      <c r="C50" s="27"/>
      <c r="D50" s="93">
        <v>0</v>
      </c>
      <c r="E50" s="93">
        <f t="shared" si="10"/>
        <v>0</v>
      </c>
      <c r="F50" s="93">
        <f t="shared" si="10"/>
        <v>0</v>
      </c>
      <c r="G50" s="93">
        <f t="shared" si="10"/>
        <v>0</v>
      </c>
      <c r="H50" s="93">
        <f t="shared" si="10"/>
        <v>0</v>
      </c>
      <c r="I50" s="93">
        <f t="shared" si="10"/>
        <v>0</v>
      </c>
      <c r="J50" s="93">
        <f t="shared" si="10"/>
        <v>0</v>
      </c>
      <c r="K50" s="93">
        <f>+J50</f>
        <v>0</v>
      </c>
      <c r="L50" s="93">
        <f t="shared" si="10"/>
        <v>0</v>
      </c>
      <c r="M50" s="93">
        <f t="shared" si="10"/>
        <v>0</v>
      </c>
      <c r="N50" s="93">
        <f t="shared" si="10"/>
        <v>0</v>
      </c>
      <c r="O50" s="93">
        <f t="shared" si="10"/>
        <v>0</v>
      </c>
      <c r="P50" s="79"/>
      <c r="Q50" s="79"/>
      <c r="R50" s="80">
        <f t="shared" si="7"/>
        <v>0</v>
      </c>
      <c r="S50" s="60"/>
      <c r="T50" s="60"/>
    </row>
    <row r="51" spans="2:59" x14ac:dyDescent="0.25">
      <c r="B51" s="60"/>
      <c r="C51" s="60"/>
      <c r="D51" s="94"/>
      <c r="E51" s="93">
        <f t="shared" si="10"/>
        <v>0</v>
      </c>
      <c r="F51" s="93">
        <f t="shared" si="10"/>
        <v>0</v>
      </c>
      <c r="G51" s="93">
        <f t="shared" si="10"/>
        <v>0</v>
      </c>
      <c r="H51" s="93">
        <f t="shared" si="10"/>
        <v>0</v>
      </c>
      <c r="I51" s="93">
        <f t="shared" si="10"/>
        <v>0</v>
      </c>
      <c r="J51" s="93">
        <f t="shared" si="10"/>
        <v>0</v>
      </c>
      <c r="K51" s="93">
        <f t="shared" si="10"/>
        <v>0</v>
      </c>
      <c r="L51" s="93">
        <f t="shared" si="10"/>
        <v>0</v>
      </c>
      <c r="M51" s="93">
        <f t="shared" si="10"/>
        <v>0</v>
      </c>
      <c r="N51" s="93">
        <f t="shared" si="10"/>
        <v>0</v>
      </c>
      <c r="O51" s="93">
        <f t="shared" si="10"/>
        <v>0</v>
      </c>
      <c r="P51" s="60"/>
      <c r="Q51" s="60"/>
      <c r="R51" s="80">
        <f t="shared" si="7"/>
        <v>0</v>
      </c>
      <c r="S51" s="60"/>
      <c r="T51" s="60"/>
    </row>
    <row r="52" spans="2:59" x14ac:dyDescent="0.25">
      <c r="B52" s="60"/>
      <c r="C52" s="60"/>
      <c r="D52" s="93"/>
      <c r="E52" s="93">
        <f t="shared" si="10"/>
        <v>0</v>
      </c>
      <c r="F52" s="93">
        <f t="shared" si="10"/>
        <v>0</v>
      </c>
      <c r="G52" s="93">
        <f t="shared" si="10"/>
        <v>0</v>
      </c>
      <c r="H52" s="93">
        <f t="shared" si="10"/>
        <v>0</v>
      </c>
      <c r="I52" s="93">
        <f t="shared" si="10"/>
        <v>0</v>
      </c>
      <c r="J52" s="93">
        <f t="shared" si="10"/>
        <v>0</v>
      </c>
      <c r="K52" s="93">
        <f t="shared" si="10"/>
        <v>0</v>
      </c>
      <c r="L52" s="93">
        <f t="shared" si="10"/>
        <v>0</v>
      </c>
      <c r="M52" s="93">
        <f t="shared" si="10"/>
        <v>0</v>
      </c>
      <c r="N52" s="93">
        <f t="shared" si="10"/>
        <v>0</v>
      </c>
      <c r="O52" s="93">
        <f t="shared" si="10"/>
        <v>0</v>
      </c>
      <c r="P52" s="79"/>
      <c r="Q52" s="79"/>
      <c r="R52" s="80">
        <f t="shared" si="7"/>
        <v>0</v>
      </c>
      <c r="S52" s="60"/>
      <c r="T52" s="60"/>
    </row>
    <row r="53" spans="2:59" ht="12.75" customHeight="1" x14ac:dyDescent="0.25">
      <c r="B53" s="87" t="s">
        <v>114</v>
      </c>
      <c r="C53" s="87"/>
      <c r="D53" s="93">
        <f>SUM(D54:D60)</f>
        <v>0</v>
      </c>
      <c r="E53" s="93">
        <f t="shared" ref="E53:O53" si="11">SUM(E54:E60)</f>
        <v>0</v>
      </c>
      <c r="F53" s="93">
        <f t="shared" si="11"/>
        <v>0</v>
      </c>
      <c r="G53" s="93">
        <f t="shared" si="11"/>
        <v>0</v>
      </c>
      <c r="H53" s="93">
        <f t="shared" si="11"/>
        <v>0</v>
      </c>
      <c r="I53" s="93">
        <f t="shared" si="11"/>
        <v>0</v>
      </c>
      <c r="J53" s="93">
        <f t="shared" si="11"/>
        <v>0</v>
      </c>
      <c r="K53" s="93">
        <f t="shared" si="11"/>
        <v>0</v>
      </c>
      <c r="L53" s="93">
        <f t="shared" si="11"/>
        <v>0</v>
      </c>
      <c r="M53" s="93">
        <f t="shared" si="11"/>
        <v>0</v>
      </c>
      <c r="N53" s="93">
        <f t="shared" si="11"/>
        <v>0</v>
      </c>
      <c r="O53" s="93">
        <f t="shared" si="11"/>
        <v>0</v>
      </c>
      <c r="P53" s="89">
        <f>SUM(P54:P59)</f>
        <v>0</v>
      </c>
      <c r="Q53" s="89"/>
      <c r="R53" s="80">
        <f t="shared" si="7"/>
        <v>0</v>
      </c>
      <c r="S53" s="60"/>
      <c r="T53" s="60"/>
    </row>
    <row r="54" spans="2:59" ht="12.75" customHeight="1" x14ac:dyDescent="0.25">
      <c r="B54" s="27" t="s">
        <v>115</v>
      </c>
      <c r="C54" s="27"/>
      <c r="D54" s="93">
        <v>0</v>
      </c>
      <c r="E54" s="93">
        <v>0</v>
      </c>
      <c r="F54" s="93"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93">
        <v>0</v>
      </c>
      <c r="N54" s="93">
        <v>0</v>
      </c>
      <c r="O54" s="93">
        <v>0</v>
      </c>
      <c r="P54" s="79"/>
      <c r="Q54" s="79"/>
      <c r="R54" s="80">
        <f t="shared" si="7"/>
        <v>0</v>
      </c>
      <c r="S54" s="60"/>
      <c r="T54" s="60"/>
    </row>
    <row r="55" spans="2:59" ht="12.75" customHeight="1" x14ac:dyDescent="0.25">
      <c r="B55" s="27" t="s">
        <v>116</v>
      </c>
      <c r="C55" s="27"/>
      <c r="D55" s="93">
        <v>0</v>
      </c>
      <c r="E55" s="93">
        <v>0</v>
      </c>
      <c r="F55" s="93">
        <v>0</v>
      </c>
      <c r="G55" s="93">
        <v>0</v>
      </c>
      <c r="H55" s="93">
        <v>0</v>
      </c>
      <c r="I55" s="93">
        <v>0</v>
      </c>
      <c r="J55" s="93">
        <v>0</v>
      </c>
      <c r="K55" s="93">
        <v>0</v>
      </c>
      <c r="L55" s="93">
        <v>0</v>
      </c>
      <c r="M55" s="93">
        <v>0</v>
      </c>
      <c r="N55" s="93">
        <v>0</v>
      </c>
      <c r="O55" s="93">
        <v>0</v>
      </c>
      <c r="P55" s="79"/>
      <c r="Q55" s="79"/>
      <c r="R55" s="80">
        <f t="shared" si="7"/>
        <v>0</v>
      </c>
      <c r="S55" s="60"/>
      <c r="T55" s="60"/>
    </row>
    <row r="56" spans="2:59" ht="12.75" customHeight="1" x14ac:dyDescent="0.25">
      <c r="B56" s="27" t="s">
        <v>117</v>
      </c>
      <c r="C56" s="27"/>
      <c r="D56" s="93">
        <v>0</v>
      </c>
      <c r="E56" s="93">
        <v>0</v>
      </c>
      <c r="F56" s="93">
        <v>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79"/>
      <c r="Q56" s="79"/>
      <c r="R56" s="80">
        <f t="shared" si="7"/>
        <v>0</v>
      </c>
      <c r="S56" s="60"/>
      <c r="T56" s="60"/>
    </row>
    <row r="57" spans="2:59" ht="12.75" customHeight="1" x14ac:dyDescent="0.25">
      <c r="B57" s="27" t="s">
        <v>118</v>
      </c>
      <c r="C57" s="27"/>
      <c r="D57" s="93">
        <v>0</v>
      </c>
      <c r="E57" s="93">
        <v>0</v>
      </c>
      <c r="F57" s="93">
        <v>0</v>
      </c>
      <c r="G57" s="93">
        <v>0</v>
      </c>
      <c r="H57" s="93">
        <v>0</v>
      </c>
      <c r="I57" s="93">
        <v>0</v>
      </c>
      <c r="J57" s="93">
        <v>0</v>
      </c>
      <c r="K57" s="93">
        <v>0</v>
      </c>
      <c r="L57" s="93">
        <v>0</v>
      </c>
      <c r="M57" s="93">
        <v>0</v>
      </c>
      <c r="N57" s="93">
        <v>0</v>
      </c>
      <c r="O57" s="93">
        <v>0</v>
      </c>
      <c r="P57" s="79"/>
      <c r="Q57" s="79"/>
      <c r="R57" s="80">
        <f t="shared" si="7"/>
        <v>0</v>
      </c>
      <c r="S57" s="60"/>
      <c r="T57" s="60"/>
    </row>
    <row r="58" spans="2:59" ht="12.75" customHeight="1" x14ac:dyDescent="0.25">
      <c r="B58" s="27" t="s">
        <v>119</v>
      </c>
      <c r="C58" s="27"/>
      <c r="D58" s="93">
        <v>0</v>
      </c>
      <c r="E58" s="93">
        <v>0</v>
      </c>
      <c r="F58" s="93">
        <v>0</v>
      </c>
      <c r="G58" s="93">
        <v>0</v>
      </c>
      <c r="H58" s="93">
        <v>0</v>
      </c>
      <c r="I58" s="93">
        <v>0</v>
      </c>
      <c r="J58" s="93">
        <v>0</v>
      </c>
      <c r="K58" s="93">
        <v>0</v>
      </c>
      <c r="L58" s="93">
        <v>0</v>
      </c>
      <c r="M58" s="93">
        <v>0</v>
      </c>
      <c r="N58" s="93">
        <v>0</v>
      </c>
      <c r="O58" s="93">
        <v>0</v>
      </c>
      <c r="P58" s="79"/>
      <c r="Q58" s="79"/>
      <c r="R58" s="80">
        <f t="shared" si="7"/>
        <v>0</v>
      </c>
      <c r="S58" s="60"/>
      <c r="T58" s="60"/>
    </row>
    <row r="59" spans="2:59" ht="12.75" customHeight="1" x14ac:dyDescent="0.25">
      <c r="B59" s="27" t="s">
        <v>120</v>
      </c>
      <c r="C59" s="27"/>
      <c r="D59" s="93">
        <v>0</v>
      </c>
      <c r="E59" s="93">
        <v>0</v>
      </c>
      <c r="F59" s="93">
        <v>0</v>
      </c>
      <c r="G59" s="93">
        <v>0</v>
      </c>
      <c r="H59" s="93">
        <v>0</v>
      </c>
      <c r="I59" s="93">
        <v>0</v>
      </c>
      <c r="J59" s="93">
        <v>0</v>
      </c>
      <c r="K59" s="93">
        <v>0</v>
      </c>
      <c r="L59" s="93">
        <v>0</v>
      </c>
      <c r="M59" s="93">
        <v>0</v>
      </c>
      <c r="N59" s="93">
        <v>0</v>
      </c>
      <c r="O59" s="93">
        <v>0</v>
      </c>
      <c r="P59" s="79"/>
      <c r="Q59" s="79"/>
      <c r="R59" s="80">
        <f t="shared" si="7"/>
        <v>0</v>
      </c>
      <c r="S59" s="60"/>
      <c r="T59" s="60"/>
    </row>
    <row r="60" spans="2:59" ht="12.75" customHeight="1" x14ac:dyDescent="0.25">
      <c r="B60" s="27" t="s">
        <v>121</v>
      </c>
      <c r="C60" s="27"/>
      <c r="D60" s="93">
        <v>0</v>
      </c>
      <c r="E60" s="93">
        <v>0</v>
      </c>
      <c r="F60" s="93">
        <v>0</v>
      </c>
      <c r="G60" s="93">
        <v>0</v>
      </c>
      <c r="H60" s="93">
        <v>0</v>
      </c>
      <c r="I60" s="93">
        <v>0</v>
      </c>
      <c r="J60" s="93">
        <v>0</v>
      </c>
      <c r="K60" s="93">
        <v>0</v>
      </c>
      <c r="L60" s="93">
        <v>0</v>
      </c>
      <c r="M60" s="93">
        <v>0</v>
      </c>
      <c r="N60" s="93">
        <v>0</v>
      </c>
      <c r="O60" s="93">
        <v>0</v>
      </c>
      <c r="P60" s="79"/>
      <c r="Q60" s="79"/>
      <c r="R60" s="80">
        <f t="shared" si="7"/>
        <v>0</v>
      </c>
      <c r="S60" s="60"/>
      <c r="T60" s="60"/>
    </row>
    <row r="61" spans="2:59" x14ac:dyDescent="0.25">
      <c r="B61" s="27"/>
      <c r="C61" s="27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79"/>
      <c r="Q61" s="79"/>
      <c r="R61" s="80">
        <f t="shared" si="7"/>
        <v>0</v>
      </c>
      <c r="S61" s="60"/>
      <c r="T61" s="60"/>
    </row>
    <row r="62" spans="2:59" x14ac:dyDescent="0.25">
      <c r="B62" s="77" t="s">
        <v>73</v>
      </c>
      <c r="C62" s="77"/>
      <c r="D62" s="93">
        <f t="shared" ref="D62:O62" si="12">+D53+D27</f>
        <v>0</v>
      </c>
      <c r="E62" s="93">
        <f t="shared" si="12"/>
        <v>0</v>
      </c>
      <c r="F62" s="93">
        <f t="shared" si="12"/>
        <v>0</v>
      </c>
      <c r="G62" s="93">
        <f t="shared" si="12"/>
        <v>0</v>
      </c>
      <c r="H62" s="93">
        <f t="shared" si="12"/>
        <v>0</v>
      </c>
      <c r="I62" s="93">
        <f t="shared" si="12"/>
        <v>0</v>
      </c>
      <c r="J62" s="93">
        <f t="shared" si="12"/>
        <v>0</v>
      </c>
      <c r="K62" s="93">
        <f t="shared" si="12"/>
        <v>0</v>
      </c>
      <c r="L62" s="93">
        <f t="shared" si="12"/>
        <v>0</v>
      </c>
      <c r="M62" s="93">
        <f t="shared" si="12"/>
        <v>0</v>
      </c>
      <c r="N62" s="93">
        <f t="shared" si="12"/>
        <v>0</v>
      </c>
      <c r="O62" s="93">
        <f t="shared" si="12"/>
        <v>0</v>
      </c>
      <c r="P62" s="90"/>
      <c r="Q62" s="90"/>
      <c r="R62" s="80">
        <f t="shared" si="7"/>
        <v>0</v>
      </c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</row>
    <row r="63" spans="2:59" x14ac:dyDescent="0.25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91"/>
      <c r="S63" s="60"/>
      <c r="T63" s="60"/>
    </row>
    <row r="64" spans="2:59" x14ac:dyDescent="0.25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2:20" x14ac:dyDescent="0.25">
      <c r="B65" s="61" t="s">
        <v>122</v>
      </c>
      <c r="C65" s="61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</row>
    <row r="66" spans="2:20" x14ac:dyDescent="0.25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2:20" x14ac:dyDescent="0.25">
      <c r="B67" s="60" t="s">
        <v>123</v>
      </c>
      <c r="C67" s="60">
        <v>27000</v>
      </c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2:20" x14ac:dyDescent="0.25">
      <c r="B68" s="60" t="s">
        <v>0</v>
      </c>
      <c r="C68">
        <v>80000</v>
      </c>
    </row>
    <row r="69" spans="2:20" x14ac:dyDescent="0.25">
      <c r="B69" s="60" t="s">
        <v>124</v>
      </c>
      <c r="C69" s="92">
        <f>+C67/C68</f>
        <v>0.33750000000000002</v>
      </c>
    </row>
    <row r="70" spans="2:20" ht="21" customHeight="1" x14ac:dyDescent="0.25">
      <c r="B70" s="60" t="s">
        <v>4</v>
      </c>
      <c r="C70" s="99">
        <f>100%-C69</f>
        <v>0.66249999999999998</v>
      </c>
    </row>
    <row r="71" spans="2:20" x14ac:dyDescent="0.25">
      <c r="B71" s="60" t="s">
        <v>10</v>
      </c>
      <c r="C71" s="98">
        <f>+D21/C70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080E-D010-498E-A9FB-C2FDA5DB457D}">
  <dimension ref="B3:BG68"/>
  <sheetViews>
    <sheetView topLeftCell="A25" workbookViewId="0">
      <selection activeCell="B62" sqref="B62"/>
    </sheetView>
  </sheetViews>
  <sheetFormatPr defaultRowHeight="15" x14ac:dyDescent="0.25"/>
  <cols>
    <col min="1" max="1" width="2" customWidth="1"/>
    <col min="2" max="2" width="35.85546875" customWidth="1"/>
    <col min="3" max="3" width="12" customWidth="1"/>
    <col min="4" max="14" width="10.7109375" customWidth="1"/>
    <col min="15" max="15" width="2.5703125" customWidth="1"/>
    <col min="16" max="16" width="11.7109375" customWidth="1"/>
    <col min="17" max="17" width="1.7109375" customWidth="1"/>
  </cols>
  <sheetData>
    <row r="3" spans="2:16" x14ac:dyDescent="0.25">
      <c r="I3" s="27"/>
      <c r="P3" s="27"/>
    </row>
    <row r="4" spans="2:16" ht="18.75" x14ac:dyDescent="0.3">
      <c r="B4" s="28" t="s">
        <v>25</v>
      </c>
      <c r="K4" s="28"/>
    </row>
    <row r="6" spans="2:16" ht="18.75" x14ac:dyDescent="0.3">
      <c r="B6" s="28" t="s">
        <v>26</v>
      </c>
    </row>
    <row r="9" spans="2:16" x14ac:dyDescent="0.25">
      <c r="B9" s="29" t="s">
        <v>27</v>
      </c>
    </row>
    <row r="10" spans="2:16" ht="15.75" thickBot="1" x14ac:dyDescent="0.3"/>
    <row r="11" spans="2:16" s="30" customFormat="1" ht="12.75" thickBot="1" x14ac:dyDescent="0.25">
      <c r="C11" s="31">
        <v>44986</v>
      </c>
      <c r="D11" s="31">
        <f>+C11+31</f>
        <v>45017</v>
      </c>
      <c r="E11" s="31">
        <f>+D11+30</f>
        <v>45047</v>
      </c>
      <c r="F11" s="31">
        <f>+E11+31</f>
        <v>45078</v>
      </c>
      <c r="G11" s="31">
        <f>+F11+30</f>
        <v>45108</v>
      </c>
      <c r="H11" s="31">
        <f>+G11+31</f>
        <v>45139</v>
      </c>
      <c r="I11" s="31">
        <f>+H11+31</f>
        <v>45170</v>
      </c>
      <c r="J11" s="31">
        <f>+I11+30</f>
        <v>45200</v>
      </c>
      <c r="K11" s="31">
        <f>+J11+31</f>
        <v>45231</v>
      </c>
      <c r="L11" s="31">
        <f>+K11+30</f>
        <v>45261</v>
      </c>
      <c r="M11" s="31">
        <f>+L11+31</f>
        <v>45292</v>
      </c>
      <c r="N11" s="31">
        <f>+M11+31</f>
        <v>45323</v>
      </c>
      <c r="P11" s="32" t="s">
        <v>28</v>
      </c>
    </row>
    <row r="12" spans="2:16" x14ac:dyDescent="0.25"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</row>
    <row r="13" spans="2:16" x14ac:dyDescent="0.25">
      <c r="B13" s="35" t="s">
        <v>29</v>
      </c>
      <c r="C13" s="36">
        <v>115000</v>
      </c>
      <c r="D13" s="36">
        <v>120000</v>
      </c>
      <c r="E13" s="36">
        <v>120000</v>
      </c>
      <c r="F13" s="36">
        <v>120000</v>
      </c>
      <c r="G13" s="36">
        <v>120000</v>
      </c>
      <c r="H13" s="36">
        <v>120000</v>
      </c>
      <c r="I13" s="36">
        <v>120000</v>
      </c>
      <c r="J13" s="36">
        <v>120000</v>
      </c>
      <c r="K13" s="36">
        <v>120000</v>
      </c>
      <c r="L13" s="36">
        <v>120000</v>
      </c>
      <c r="M13" s="36">
        <v>120000</v>
      </c>
      <c r="N13" s="36">
        <v>120000</v>
      </c>
      <c r="O13" s="36"/>
      <c r="P13" s="37">
        <f>SUM(C13:N13)</f>
        <v>1435000</v>
      </c>
    </row>
    <row r="14" spans="2:16" x14ac:dyDescent="0.25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</row>
    <row r="15" spans="2:16" x14ac:dyDescent="0.25">
      <c r="B15" s="35" t="s">
        <v>30</v>
      </c>
      <c r="C15" s="36">
        <f>+C13*0.3</f>
        <v>34500</v>
      </c>
      <c r="D15" s="36">
        <f t="shared" ref="D15:N15" si="0">+D13*0.3</f>
        <v>36000</v>
      </c>
      <c r="E15" s="36">
        <f t="shared" si="0"/>
        <v>36000</v>
      </c>
      <c r="F15" s="36">
        <f t="shared" si="0"/>
        <v>36000</v>
      </c>
      <c r="G15" s="36">
        <f t="shared" si="0"/>
        <v>36000</v>
      </c>
      <c r="H15" s="36">
        <f t="shared" si="0"/>
        <v>36000</v>
      </c>
      <c r="I15" s="36">
        <f t="shared" si="0"/>
        <v>36000</v>
      </c>
      <c r="J15" s="36">
        <f t="shared" si="0"/>
        <v>36000</v>
      </c>
      <c r="K15" s="36">
        <f t="shared" si="0"/>
        <v>36000</v>
      </c>
      <c r="L15" s="36">
        <f t="shared" si="0"/>
        <v>36000</v>
      </c>
      <c r="M15" s="36">
        <f t="shared" si="0"/>
        <v>36000</v>
      </c>
      <c r="N15" s="36">
        <f t="shared" si="0"/>
        <v>36000</v>
      </c>
      <c r="O15" s="36"/>
      <c r="P15" s="37">
        <f t="shared" ref="P15:P68" si="1">SUM(C15:N15)</f>
        <v>430500</v>
      </c>
    </row>
    <row r="16" spans="2:16" x14ac:dyDescent="0.25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/>
    </row>
    <row r="17" spans="2:31" x14ac:dyDescent="0.25">
      <c r="B17" s="35" t="s">
        <v>31</v>
      </c>
      <c r="C17" s="38">
        <f>+C13-C15</f>
        <v>80500</v>
      </c>
      <c r="D17" s="38">
        <f t="shared" ref="D17:N17" si="2">+D13-D15</f>
        <v>84000</v>
      </c>
      <c r="E17" s="38">
        <f t="shared" si="2"/>
        <v>84000</v>
      </c>
      <c r="F17" s="38">
        <f t="shared" si="2"/>
        <v>84000</v>
      </c>
      <c r="G17" s="38">
        <f t="shared" si="2"/>
        <v>84000</v>
      </c>
      <c r="H17" s="38">
        <f t="shared" si="2"/>
        <v>84000</v>
      </c>
      <c r="I17" s="38">
        <f t="shared" si="2"/>
        <v>84000</v>
      </c>
      <c r="J17" s="38">
        <f t="shared" si="2"/>
        <v>84000</v>
      </c>
      <c r="K17" s="38">
        <f t="shared" si="2"/>
        <v>84000</v>
      </c>
      <c r="L17" s="38">
        <f t="shared" si="2"/>
        <v>84000</v>
      </c>
      <c r="M17" s="38">
        <f t="shared" si="2"/>
        <v>84000</v>
      </c>
      <c r="N17" s="38">
        <f t="shared" si="2"/>
        <v>84000</v>
      </c>
      <c r="O17" s="36"/>
      <c r="P17" s="37">
        <f t="shared" si="1"/>
        <v>1004500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2:31" x14ac:dyDescent="0.25"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/>
    </row>
    <row r="19" spans="2:31" x14ac:dyDescent="0.25">
      <c r="B19" s="35" t="s">
        <v>32</v>
      </c>
      <c r="C19" s="40">
        <f>+C68</f>
        <v>76252.666666666657</v>
      </c>
      <c r="D19" s="40">
        <f t="shared" ref="D19:I19" si="3">+D68</f>
        <v>76252.666666666657</v>
      </c>
      <c r="E19" s="40">
        <f t="shared" si="3"/>
        <v>76252.666666666657</v>
      </c>
      <c r="F19" s="40">
        <f t="shared" si="3"/>
        <v>76252.666666666657</v>
      </c>
      <c r="G19" s="40">
        <f t="shared" si="3"/>
        <v>76252.666666666657</v>
      </c>
      <c r="H19" s="40">
        <f t="shared" si="3"/>
        <v>76252.666666666657</v>
      </c>
      <c r="I19" s="40">
        <f t="shared" si="3"/>
        <v>76252.666666666657</v>
      </c>
      <c r="J19" s="40">
        <f>+J68</f>
        <v>76252.666666666657</v>
      </c>
      <c r="K19" s="40">
        <f t="shared" ref="K19:N19" si="4">+K68</f>
        <v>76252.666666666657</v>
      </c>
      <c r="L19" s="40">
        <f t="shared" si="4"/>
        <v>76252.666666666657</v>
      </c>
      <c r="M19" s="40">
        <f t="shared" si="4"/>
        <v>76252.666666666657</v>
      </c>
      <c r="N19" s="40">
        <f t="shared" si="4"/>
        <v>76252.666666666657</v>
      </c>
      <c r="O19" s="36"/>
      <c r="P19" s="37">
        <f t="shared" si="1"/>
        <v>915031.99999999965</v>
      </c>
    </row>
    <row r="20" spans="2:31" ht="15.75" thickBot="1" x14ac:dyDescent="0.3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</row>
    <row r="21" spans="2:31" x14ac:dyDescent="0.25">
      <c r="B21" s="35" t="s">
        <v>33</v>
      </c>
      <c r="C21" s="41">
        <f>+C13/115*15</f>
        <v>15000</v>
      </c>
      <c r="D21" s="42">
        <f t="shared" ref="D21:N21" si="5">+D13/115*15</f>
        <v>15652.173913043478</v>
      </c>
      <c r="E21" s="42">
        <f t="shared" si="5"/>
        <v>15652.173913043478</v>
      </c>
      <c r="F21" s="42">
        <f t="shared" si="5"/>
        <v>15652.173913043478</v>
      </c>
      <c r="G21" s="42">
        <f t="shared" si="5"/>
        <v>15652.173913043478</v>
      </c>
      <c r="H21" s="42">
        <f t="shared" si="5"/>
        <v>15652.173913043478</v>
      </c>
      <c r="I21" s="42">
        <f t="shared" si="5"/>
        <v>15652.173913043478</v>
      </c>
      <c r="J21" s="42">
        <f t="shared" si="5"/>
        <v>15652.173913043478</v>
      </c>
      <c r="K21" s="42">
        <f t="shared" si="5"/>
        <v>15652.173913043478</v>
      </c>
      <c r="L21" s="42">
        <f t="shared" si="5"/>
        <v>15652.173913043478</v>
      </c>
      <c r="M21" s="42">
        <f t="shared" si="5"/>
        <v>15652.173913043478</v>
      </c>
      <c r="N21" s="43">
        <f t="shared" si="5"/>
        <v>15652.173913043478</v>
      </c>
      <c r="O21" s="36"/>
      <c r="P21" s="37">
        <f t="shared" si="1"/>
        <v>187173.91304347827</v>
      </c>
    </row>
    <row r="22" spans="2:31" x14ac:dyDescent="0.25">
      <c r="B22" s="35" t="s">
        <v>34</v>
      </c>
      <c r="C22" s="44">
        <f>+C15/115*15</f>
        <v>4500</v>
      </c>
      <c r="D22" s="36">
        <f t="shared" ref="D22:N22" si="6">+D15/115*15</f>
        <v>4695.652173913043</v>
      </c>
      <c r="E22" s="36">
        <f t="shared" si="6"/>
        <v>4695.652173913043</v>
      </c>
      <c r="F22" s="36">
        <f t="shared" si="6"/>
        <v>4695.652173913043</v>
      </c>
      <c r="G22" s="36">
        <f t="shared" si="6"/>
        <v>4695.652173913043</v>
      </c>
      <c r="H22" s="36">
        <f t="shared" si="6"/>
        <v>4695.652173913043</v>
      </c>
      <c r="I22" s="36">
        <f t="shared" si="6"/>
        <v>4695.652173913043</v>
      </c>
      <c r="J22" s="36">
        <f t="shared" si="6"/>
        <v>4695.652173913043</v>
      </c>
      <c r="K22" s="36">
        <f t="shared" si="6"/>
        <v>4695.652173913043</v>
      </c>
      <c r="L22" s="36">
        <f t="shared" si="6"/>
        <v>4695.652173913043</v>
      </c>
      <c r="M22" s="36">
        <f t="shared" si="6"/>
        <v>4695.652173913043</v>
      </c>
      <c r="N22" s="45">
        <f t="shared" si="6"/>
        <v>4695.652173913043</v>
      </c>
      <c r="O22" s="36"/>
      <c r="P22" s="37">
        <f t="shared" si="1"/>
        <v>56152.173913043465</v>
      </c>
    </row>
    <row r="23" spans="2:31" x14ac:dyDescent="0.25">
      <c r="B23" s="35" t="s">
        <v>35</v>
      </c>
      <c r="C23" s="44">
        <f>+C49/115*15</f>
        <v>3655.391304347826</v>
      </c>
      <c r="D23" s="36">
        <f t="shared" ref="D23:N23" si="7">+D49/115*15</f>
        <v>3655.391304347826</v>
      </c>
      <c r="E23" s="36">
        <f t="shared" si="7"/>
        <v>3655.391304347826</v>
      </c>
      <c r="F23" s="36">
        <f t="shared" si="7"/>
        <v>3655.391304347826</v>
      </c>
      <c r="G23" s="36">
        <f t="shared" si="7"/>
        <v>3655.391304347826</v>
      </c>
      <c r="H23" s="36">
        <f t="shared" si="7"/>
        <v>3655.391304347826</v>
      </c>
      <c r="I23" s="36">
        <f t="shared" si="7"/>
        <v>3655.391304347826</v>
      </c>
      <c r="J23" s="36">
        <f t="shared" si="7"/>
        <v>3655.391304347826</v>
      </c>
      <c r="K23" s="36">
        <f t="shared" si="7"/>
        <v>3655.391304347826</v>
      </c>
      <c r="L23" s="36">
        <f t="shared" si="7"/>
        <v>3655.391304347826</v>
      </c>
      <c r="M23" s="36">
        <f t="shared" si="7"/>
        <v>3655.391304347826</v>
      </c>
      <c r="N23" s="45">
        <f t="shared" si="7"/>
        <v>3655.391304347826</v>
      </c>
      <c r="O23" s="36"/>
      <c r="P23" s="37">
        <f t="shared" si="1"/>
        <v>43864.695652173898</v>
      </c>
    </row>
    <row r="24" spans="2:31" ht="15.75" thickBot="1" x14ac:dyDescent="0.3">
      <c r="B24" s="35" t="s">
        <v>36</v>
      </c>
      <c r="C24" s="46">
        <f>+C21-C22-C23</f>
        <v>6844.608695652174</v>
      </c>
      <c r="D24" s="47">
        <f t="shared" ref="D24:I24" si="8">+D21-D22-D23</f>
        <v>7301.1304347826099</v>
      </c>
      <c r="E24" s="47">
        <f t="shared" si="8"/>
        <v>7301.1304347826099</v>
      </c>
      <c r="F24" s="47">
        <f t="shared" si="8"/>
        <v>7301.1304347826099</v>
      </c>
      <c r="G24" s="47">
        <f t="shared" si="8"/>
        <v>7301.1304347826099</v>
      </c>
      <c r="H24" s="47">
        <f t="shared" si="8"/>
        <v>7301.1304347826099</v>
      </c>
      <c r="I24" s="47">
        <f t="shared" si="8"/>
        <v>7301.1304347826099</v>
      </c>
      <c r="J24" s="47">
        <f>+J21-J22-J23</f>
        <v>7301.1304347826099</v>
      </c>
      <c r="K24" s="47">
        <f t="shared" ref="K24:N24" si="9">+K21-K22-K23</f>
        <v>7301.1304347826099</v>
      </c>
      <c r="L24" s="47">
        <f t="shared" si="9"/>
        <v>7301.1304347826099</v>
      </c>
      <c r="M24" s="47">
        <f t="shared" si="9"/>
        <v>7301.1304347826099</v>
      </c>
      <c r="N24" s="48">
        <f t="shared" si="9"/>
        <v>7301.1304347826099</v>
      </c>
      <c r="O24" s="36"/>
      <c r="P24" s="37">
        <f t="shared" si="1"/>
        <v>87157.043478260865</v>
      </c>
    </row>
    <row r="25" spans="2:31" x14ac:dyDescent="0.2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2:31" x14ac:dyDescent="0.25">
      <c r="B26" s="35" t="s">
        <v>37</v>
      </c>
      <c r="C26" s="36">
        <f>+C24+C19</f>
        <v>83097.275362318833</v>
      </c>
      <c r="D26" s="36">
        <f t="shared" ref="D26:N26" si="10">+D24+D19</f>
        <v>83553.797101449265</v>
      </c>
      <c r="E26" s="36">
        <f t="shared" si="10"/>
        <v>83553.797101449265</v>
      </c>
      <c r="F26" s="36">
        <f t="shared" si="10"/>
        <v>83553.797101449265</v>
      </c>
      <c r="G26" s="36">
        <f t="shared" si="10"/>
        <v>83553.797101449265</v>
      </c>
      <c r="H26" s="36">
        <f t="shared" si="10"/>
        <v>83553.797101449265</v>
      </c>
      <c r="I26" s="36">
        <f t="shared" si="10"/>
        <v>83553.797101449265</v>
      </c>
      <c r="J26" s="36">
        <f t="shared" si="10"/>
        <v>83553.797101449265</v>
      </c>
      <c r="K26" s="36">
        <f t="shared" si="10"/>
        <v>83553.797101449265</v>
      </c>
      <c r="L26" s="36">
        <f t="shared" si="10"/>
        <v>83553.797101449265</v>
      </c>
      <c r="M26" s="36">
        <f t="shared" si="10"/>
        <v>83553.797101449265</v>
      </c>
      <c r="N26" s="36">
        <f t="shared" si="10"/>
        <v>83553.797101449265</v>
      </c>
      <c r="O26" s="36"/>
      <c r="P26" s="37">
        <f t="shared" si="1"/>
        <v>1002189.0434782605</v>
      </c>
    </row>
    <row r="27" spans="2:31" ht="15.75" thickBot="1" x14ac:dyDescent="0.3">
      <c r="B27" s="49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7"/>
    </row>
    <row r="28" spans="2:31" x14ac:dyDescent="0.25">
      <c r="B28" s="35" t="s">
        <v>38</v>
      </c>
      <c r="C28" s="50">
        <f>+C17-C26</f>
        <v>-2597.2753623188328</v>
      </c>
      <c r="D28" s="51">
        <f t="shared" ref="D28:N28" si="11">+D17-D26</f>
        <v>446.20289855073497</v>
      </c>
      <c r="E28" s="51">
        <f t="shared" si="11"/>
        <v>446.20289855073497</v>
      </c>
      <c r="F28" s="51">
        <f t="shared" si="11"/>
        <v>446.20289855073497</v>
      </c>
      <c r="G28" s="51">
        <f t="shared" si="11"/>
        <v>446.20289855073497</v>
      </c>
      <c r="H28" s="51">
        <f t="shared" si="11"/>
        <v>446.20289855073497</v>
      </c>
      <c r="I28" s="51">
        <f t="shared" si="11"/>
        <v>446.20289855073497</v>
      </c>
      <c r="J28" s="51">
        <f t="shared" si="11"/>
        <v>446.20289855073497</v>
      </c>
      <c r="K28" s="51">
        <f t="shared" si="11"/>
        <v>446.20289855073497</v>
      </c>
      <c r="L28" s="51">
        <f t="shared" si="11"/>
        <v>446.20289855073497</v>
      </c>
      <c r="M28" s="51">
        <f t="shared" si="11"/>
        <v>446.20289855073497</v>
      </c>
      <c r="N28" s="52">
        <f t="shared" si="11"/>
        <v>446.20289855073497</v>
      </c>
      <c r="O28" s="36"/>
      <c r="P28" s="37">
        <f t="shared" si="1"/>
        <v>2310.9565217392519</v>
      </c>
    </row>
    <row r="29" spans="2:31" x14ac:dyDescent="0.25">
      <c r="B29" s="35" t="s">
        <v>39</v>
      </c>
      <c r="C29" s="53">
        <v>35800</v>
      </c>
      <c r="D29" s="54">
        <f t="shared" ref="D29:N29" si="12">+C30</f>
        <v>33202.724637681167</v>
      </c>
      <c r="E29" s="54">
        <f t="shared" si="12"/>
        <v>33648.927536231902</v>
      </c>
      <c r="F29" s="54">
        <f t="shared" si="12"/>
        <v>34095.130434782637</v>
      </c>
      <c r="G29" s="54">
        <f t="shared" si="12"/>
        <v>34541.333333333372</v>
      </c>
      <c r="H29" s="54">
        <f t="shared" si="12"/>
        <v>34987.536231884107</v>
      </c>
      <c r="I29" s="54">
        <f t="shared" si="12"/>
        <v>35433.739130434842</v>
      </c>
      <c r="J29" s="54">
        <f t="shared" si="12"/>
        <v>35879.942028985577</v>
      </c>
      <c r="K29" s="54">
        <f t="shared" si="12"/>
        <v>36326.144927536312</v>
      </c>
      <c r="L29" s="54">
        <f t="shared" si="12"/>
        <v>36772.347826087047</v>
      </c>
      <c r="M29" s="54">
        <f t="shared" si="12"/>
        <v>37218.550724637782</v>
      </c>
      <c r="N29" s="55">
        <f t="shared" si="12"/>
        <v>37664.753623188517</v>
      </c>
      <c r="O29" s="36"/>
      <c r="P29" s="37">
        <f t="shared" si="1"/>
        <v>425571.13043478323</v>
      </c>
    </row>
    <row r="30" spans="2:31" ht="15.75" thickBot="1" x14ac:dyDescent="0.3">
      <c r="B30" s="35" t="s">
        <v>40</v>
      </c>
      <c r="C30" s="56">
        <f>SUM(C28:C29)</f>
        <v>33202.724637681167</v>
      </c>
      <c r="D30" s="57">
        <f t="shared" ref="D30:N30" si="13">SUM(D28:D29)</f>
        <v>33648.927536231902</v>
      </c>
      <c r="E30" s="57">
        <f t="shared" si="13"/>
        <v>34095.130434782637</v>
      </c>
      <c r="F30" s="57">
        <f t="shared" si="13"/>
        <v>34541.333333333372</v>
      </c>
      <c r="G30" s="58">
        <f t="shared" si="13"/>
        <v>34987.536231884107</v>
      </c>
      <c r="H30" s="57">
        <f t="shared" si="13"/>
        <v>35433.739130434842</v>
      </c>
      <c r="I30" s="57">
        <f t="shared" si="13"/>
        <v>35879.942028985577</v>
      </c>
      <c r="J30" s="57">
        <f t="shared" si="13"/>
        <v>36326.144927536312</v>
      </c>
      <c r="K30" s="57">
        <f t="shared" si="13"/>
        <v>36772.347826087047</v>
      </c>
      <c r="L30" s="57">
        <f t="shared" si="13"/>
        <v>37218.550724637782</v>
      </c>
      <c r="M30" s="57">
        <f t="shared" si="13"/>
        <v>37664.753623188517</v>
      </c>
      <c r="N30" s="59">
        <f t="shared" si="13"/>
        <v>38110.956521739252</v>
      </c>
      <c r="O30" s="36"/>
      <c r="P30" s="37">
        <f t="shared" si="1"/>
        <v>427882.08695652249</v>
      </c>
    </row>
    <row r="31" spans="2:31" x14ac:dyDescent="0.25">
      <c r="B31" s="60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7"/>
    </row>
    <row r="32" spans="2:31" x14ac:dyDescent="0.25">
      <c r="B32" s="60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  <row r="33" spans="2:16" s="64" customFormat="1" x14ac:dyDescent="0.2">
      <c r="B33" s="61" t="s">
        <v>41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/>
      <c r="P33" s="37"/>
    </row>
    <row r="34" spans="2:16" ht="13.5" customHeight="1" x14ac:dyDescent="0.25">
      <c r="B34" s="60" t="s">
        <v>42</v>
      </c>
      <c r="C34" s="36">
        <v>224.66666666666666</v>
      </c>
      <c r="D34" s="36">
        <v>224.66666666666666</v>
      </c>
      <c r="E34" s="36">
        <v>224.66666666666666</v>
      </c>
      <c r="F34" s="36">
        <v>224.66666666666666</v>
      </c>
      <c r="G34" s="36">
        <v>224.66666666666666</v>
      </c>
      <c r="H34" s="36">
        <v>224.66666666666666</v>
      </c>
      <c r="I34" s="36">
        <v>224.66666666666666</v>
      </c>
      <c r="J34" s="36">
        <v>224.66666666666666</v>
      </c>
      <c r="K34" s="36">
        <v>224.66666666666666</v>
      </c>
      <c r="L34" s="36">
        <v>224.66666666666666</v>
      </c>
      <c r="M34" s="36">
        <v>224.66666666666666</v>
      </c>
      <c r="N34" s="36">
        <v>224.66666666666666</v>
      </c>
      <c r="O34" s="36"/>
      <c r="P34" s="37">
        <f t="shared" ref="P34:P48" si="14">SUM(C34:N34)</f>
        <v>2696</v>
      </c>
    </row>
    <row r="35" spans="2:16" x14ac:dyDescent="0.25">
      <c r="B35" s="60" t="s">
        <v>43</v>
      </c>
      <c r="C35" s="36">
        <v>100</v>
      </c>
      <c r="D35" s="36">
        <v>100</v>
      </c>
      <c r="E35" s="36">
        <v>100</v>
      </c>
      <c r="F35" s="36">
        <v>100</v>
      </c>
      <c r="G35" s="36">
        <v>100</v>
      </c>
      <c r="H35" s="36">
        <v>100</v>
      </c>
      <c r="I35" s="36">
        <v>100</v>
      </c>
      <c r="J35" s="36">
        <v>100</v>
      </c>
      <c r="K35" s="36">
        <v>100</v>
      </c>
      <c r="L35" s="36">
        <v>100</v>
      </c>
      <c r="M35" s="36">
        <v>100</v>
      </c>
      <c r="N35" s="36">
        <v>100</v>
      </c>
      <c r="O35" s="36"/>
      <c r="P35" s="37">
        <f t="shared" si="14"/>
        <v>1200</v>
      </c>
    </row>
    <row r="36" spans="2:16" x14ac:dyDescent="0.25">
      <c r="B36" s="60" t="s">
        <v>44</v>
      </c>
      <c r="C36" s="36">
        <v>250</v>
      </c>
      <c r="D36" s="36">
        <v>250</v>
      </c>
      <c r="E36" s="36">
        <v>250</v>
      </c>
      <c r="F36" s="36">
        <v>250</v>
      </c>
      <c r="G36" s="36">
        <v>250</v>
      </c>
      <c r="H36" s="36">
        <v>250</v>
      </c>
      <c r="I36" s="36">
        <v>250</v>
      </c>
      <c r="J36" s="36">
        <v>250</v>
      </c>
      <c r="K36" s="36">
        <v>250</v>
      </c>
      <c r="L36" s="36">
        <v>250</v>
      </c>
      <c r="M36" s="36">
        <v>250</v>
      </c>
      <c r="N36" s="36">
        <v>250</v>
      </c>
      <c r="O36" s="36"/>
      <c r="P36" s="37">
        <f t="shared" si="14"/>
        <v>3000</v>
      </c>
    </row>
    <row r="37" spans="2:16" x14ac:dyDescent="0.25">
      <c r="B37" s="60" t="s">
        <v>45</v>
      </c>
      <c r="C37" s="36">
        <v>100</v>
      </c>
      <c r="D37" s="36">
        <v>100</v>
      </c>
      <c r="E37" s="36">
        <v>100</v>
      </c>
      <c r="F37" s="36">
        <v>100</v>
      </c>
      <c r="G37" s="36">
        <v>100</v>
      </c>
      <c r="H37" s="36">
        <v>100</v>
      </c>
      <c r="I37" s="36">
        <v>100</v>
      </c>
      <c r="J37" s="36">
        <v>100</v>
      </c>
      <c r="K37" s="36">
        <v>100</v>
      </c>
      <c r="L37" s="36">
        <v>100</v>
      </c>
      <c r="M37" s="36">
        <v>100</v>
      </c>
      <c r="N37" s="36">
        <v>100</v>
      </c>
      <c r="O37" s="36"/>
      <c r="P37" s="37">
        <f t="shared" si="14"/>
        <v>1200</v>
      </c>
    </row>
    <row r="38" spans="2:16" x14ac:dyDescent="0.25">
      <c r="B38" s="60" t="s">
        <v>46</v>
      </c>
      <c r="C38" s="36">
        <v>2000</v>
      </c>
      <c r="D38" s="36">
        <v>2000</v>
      </c>
      <c r="E38" s="36">
        <v>2000</v>
      </c>
      <c r="F38" s="36">
        <v>2000</v>
      </c>
      <c r="G38" s="36">
        <v>2000</v>
      </c>
      <c r="H38" s="36">
        <v>2000</v>
      </c>
      <c r="I38" s="36">
        <v>2000</v>
      </c>
      <c r="J38" s="36">
        <v>2000</v>
      </c>
      <c r="K38" s="36">
        <v>2000</v>
      </c>
      <c r="L38" s="36">
        <v>2000</v>
      </c>
      <c r="M38" s="36">
        <v>2000</v>
      </c>
      <c r="N38" s="36">
        <v>2000</v>
      </c>
      <c r="O38" s="36"/>
      <c r="P38" s="37">
        <f t="shared" si="14"/>
        <v>24000</v>
      </c>
    </row>
    <row r="39" spans="2:16" x14ac:dyDescent="0.25">
      <c r="B39" s="60" t="s">
        <v>47</v>
      </c>
      <c r="C39" s="36">
        <v>4200</v>
      </c>
      <c r="D39" s="36">
        <v>4200</v>
      </c>
      <c r="E39" s="36">
        <v>4200</v>
      </c>
      <c r="F39" s="36">
        <v>4200</v>
      </c>
      <c r="G39" s="36">
        <v>4200</v>
      </c>
      <c r="H39" s="36">
        <v>4200</v>
      </c>
      <c r="I39" s="36">
        <v>4200</v>
      </c>
      <c r="J39" s="36">
        <v>4200</v>
      </c>
      <c r="K39" s="36">
        <v>4200</v>
      </c>
      <c r="L39" s="36">
        <v>4200</v>
      </c>
      <c r="M39" s="36">
        <v>4200</v>
      </c>
      <c r="N39" s="36">
        <v>4200</v>
      </c>
      <c r="O39" s="36"/>
      <c r="P39" s="37">
        <f t="shared" si="14"/>
        <v>50400</v>
      </c>
    </row>
    <row r="40" spans="2:16" x14ac:dyDescent="0.25">
      <c r="B40" s="60" t="s">
        <v>48</v>
      </c>
      <c r="C40" s="36">
        <v>2000</v>
      </c>
      <c r="D40" s="36">
        <v>2000</v>
      </c>
      <c r="E40" s="36">
        <v>2000</v>
      </c>
      <c r="F40" s="36">
        <v>2000</v>
      </c>
      <c r="G40" s="36">
        <v>2000</v>
      </c>
      <c r="H40" s="36">
        <v>2000</v>
      </c>
      <c r="I40" s="36">
        <v>2000</v>
      </c>
      <c r="J40" s="36">
        <v>2000</v>
      </c>
      <c r="K40" s="36">
        <v>2000</v>
      </c>
      <c r="L40" s="36">
        <v>2000</v>
      </c>
      <c r="M40" s="36">
        <v>2000</v>
      </c>
      <c r="N40" s="36">
        <v>2000</v>
      </c>
      <c r="O40" s="36"/>
      <c r="P40" s="37">
        <f t="shared" si="14"/>
        <v>24000</v>
      </c>
    </row>
    <row r="41" spans="2:16" ht="12.75" customHeight="1" x14ac:dyDescent="0.25">
      <c r="B41" s="60" t="s">
        <v>49</v>
      </c>
      <c r="C41" s="36">
        <v>2000</v>
      </c>
      <c r="D41" s="36">
        <v>2000</v>
      </c>
      <c r="E41" s="36">
        <v>2000</v>
      </c>
      <c r="F41" s="36">
        <v>2000</v>
      </c>
      <c r="G41" s="36">
        <v>2000</v>
      </c>
      <c r="H41" s="36">
        <v>2000</v>
      </c>
      <c r="I41" s="36">
        <v>2000</v>
      </c>
      <c r="J41" s="36">
        <v>2000</v>
      </c>
      <c r="K41" s="36">
        <v>2000</v>
      </c>
      <c r="L41" s="36">
        <v>2000</v>
      </c>
      <c r="M41" s="36">
        <v>2000</v>
      </c>
      <c r="N41" s="36">
        <v>2000</v>
      </c>
      <c r="O41" s="36"/>
      <c r="P41" s="37">
        <f t="shared" si="14"/>
        <v>24000</v>
      </c>
    </row>
    <row r="42" spans="2:16" x14ac:dyDescent="0.25">
      <c r="B42" s="60" t="s">
        <v>50</v>
      </c>
      <c r="C42" s="36">
        <v>1000</v>
      </c>
      <c r="D42" s="36">
        <v>1000</v>
      </c>
      <c r="E42" s="36">
        <v>1000</v>
      </c>
      <c r="F42" s="36">
        <v>1000</v>
      </c>
      <c r="G42" s="36">
        <v>1000</v>
      </c>
      <c r="H42" s="36">
        <v>1000</v>
      </c>
      <c r="I42" s="36">
        <v>1000</v>
      </c>
      <c r="J42" s="36">
        <v>1000</v>
      </c>
      <c r="K42" s="36">
        <v>1000</v>
      </c>
      <c r="L42" s="36">
        <v>1000</v>
      </c>
      <c r="M42" s="36">
        <v>1000</v>
      </c>
      <c r="N42" s="36">
        <v>1000</v>
      </c>
      <c r="O42" s="36"/>
      <c r="P42" s="37">
        <f t="shared" si="14"/>
        <v>12000</v>
      </c>
    </row>
    <row r="43" spans="2:16" x14ac:dyDescent="0.25">
      <c r="B43" s="60" t="s">
        <v>51</v>
      </c>
      <c r="C43" s="36">
        <v>800</v>
      </c>
      <c r="D43" s="36">
        <v>800</v>
      </c>
      <c r="E43" s="36">
        <v>800</v>
      </c>
      <c r="F43" s="36">
        <v>800</v>
      </c>
      <c r="G43" s="36">
        <v>800</v>
      </c>
      <c r="H43" s="36">
        <v>800</v>
      </c>
      <c r="I43" s="36">
        <v>800</v>
      </c>
      <c r="J43" s="36">
        <v>800</v>
      </c>
      <c r="K43" s="36">
        <v>800</v>
      </c>
      <c r="L43" s="36">
        <v>800</v>
      </c>
      <c r="M43" s="36">
        <v>800</v>
      </c>
      <c r="N43" s="36">
        <v>800</v>
      </c>
      <c r="O43" s="36"/>
      <c r="P43" s="37">
        <f t="shared" si="14"/>
        <v>9600</v>
      </c>
    </row>
    <row r="44" spans="2:16" x14ac:dyDescent="0.25">
      <c r="B44" s="60" t="s">
        <v>52</v>
      </c>
      <c r="C44" s="36">
        <v>12800</v>
      </c>
      <c r="D44" s="36">
        <v>12800</v>
      </c>
      <c r="E44" s="36">
        <v>12800</v>
      </c>
      <c r="F44" s="36">
        <v>12800</v>
      </c>
      <c r="G44" s="36">
        <v>12800</v>
      </c>
      <c r="H44" s="36">
        <v>12800</v>
      </c>
      <c r="I44" s="36">
        <v>12800</v>
      </c>
      <c r="J44" s="36">
        <v>12800</v>
      </c>
      <c r="K44" s="36">
        <v>12800</v>
      </c>
      <c r="L44" s="36">
        <v>12800</v>
      </c>
      <c r="M44" s="36">
        <v>12800</v>
      </c>
      <c r="N44" s="36">
        <v>12800</v>
      </c>
      <c r="O44" s="36"/>
      <c r="P44" s="37">
        <f t="shared" si="14"/>
        <v>153600</v>
      </c>
    </row>
    <row r="45" spans="2:16" x14ac:dyDescent="0.25">
      <c r="B45" s="60" t="s">
        <v>53</v>
      </c>
      <c r="C45" s="36">
        <v>500</v>
      </c>
      <c r="D45" s="36">
        <v>500</v>
      </c>
      <c r="E45" s="36">
        <v>500</v>
      </c>
      <c r="F45" s="36">
        <v>500</v>
      </c>
      <c r="G45" s="36">
        <v>500</v>
      </c>
      <c r="H45" s="36">
        <v>500</v>
      </c>
      <c r="I45" s="36">
        <v>500</v>
      </c>
      <c r="J45" s="36">
        <v>500</v>
      </c>
      <c r="K45" s="36">
        <v>500</v>
      </c>
      <c r="L45" s="36">
        <v>500</v>
      </c>
      <c r="M45" s="36">
        <v>500</v>
      </c>
      <c r="N45" s="36">
        <v>500</v>
      </c>
      <c r="O45" s="36"/>
      <c r="P45" s="37">
        <f t="shared" si="14"/>
        <v>6000</v>
      </c>
    </row>
    <row r="46" spans="2:16" x14ac:dyDescent="0.25">
      <c r="B46" s="60" t="s">
        <v>54</v>
      </c>
      <c r="C46" s="36">
        <v>550</v>
      </c>
      <c r="D46" s="36">
        <v>550</v>
      </c>
      <c r="E46" s="36">
        <v>550</v>
      </c>
      <c r="F46" s="36">
        <v>550</v>
      </c>
      <c r="G46" s="36">
        <v>550</v>
      </c>
      <c r="H46" s="36">
        <v>550</v>
      </c>
      <c r="I46" s="36">
        <v>550</v>
      </c>
      <c r="J46" s="36">
        <v>550</v>
      </c>
      <c r="K46" s="36">
        <v>550</v>
      </c>
      <c r="L46" s="36">
        <v>550</v>
      </c>
      <c r="M46" s="36">
        <v>550</v>
      </c>
      <c r="N46" s="36">
        <v>550</v>
      </c>
      <c r="O46" s="36"/>
      <c r="P46" s="37">
        <f t="shared" si="14"/>
        <v>6600</v>
      </c>
    </row>
    <row r="47" spans="2:16" x14ac:dyDescent="0.25">
      <c r="B47" s="60" t="s">
        <v>55</v>
      </c>
      <c r="C47" s="36">
        <v>700</v>
      </c>
      <c r="D47" s="36">
        <v>700</v>
      </c>
      <c r="E47" s="36">
        <v>700</v>
      </c>
      <c r="F47" s="36">
        <v>700</v>
      </c>
      <c r="G47" s="36">
        <v>700</v>
      </c>
      <c r="H47" s="36">
        <v>700</v>
      </c>
      <c r="I47" s="36">
        <v>700</v>
      </c>
      <c r="J47" s="36">
        <v>700</v>
      </c>
      <c r="K47" s="36">
        <v>700</v>
      </c>
      <c r="L47" s="36">
        <v>700</v>
      </c>
      <c r="M47" s="36">
        <v>700</v>
      </c>
      <c r="N47" s="36">
        <v>700</v>
      </c>
      <c r="O47" s="36"/>
      <c r="P47" s="37">
        <f t="shared" si="14"/>
        <v>8400</v>
      </c>
    </row>
    <row r="48" spans="2:16" x14ac:dyDescent="0.25">
      <c r="B48" s="60" t="s">
        <v>56</v>
      </c>
      <c r="C48" s="36">
        <v>800</v>
      </c>
      <c r="D48" s="36">
        <v>800</v>
      </c>
      <c r="E48" s="36">
        <v>800</v>
      </c>
      <c r="F48" s="36">
        <v>800</v>
      </c>
      <c r="G48" s="36">
        <v>800</v>
      </c>
      <c r="H48" s="36">
        <v>800</v>
      </c>
      <c r="I48" s="36">
        <v>800</v>
      </c>
      <c r="J48" s="36">
        <v>800</v>
      </c>
      <c r="K48" s="36">
        <v>800</v>
      </c>
      <c r="L48" s="36">
        <v>800</v>
      </c>
      <c r="M48" s="36">
        <v>800</v>
      </c>
      <c r="N48" s="36">
        <v>800</v>
      </c>
      <c r="O48" s="36"/>
      <c r="P48" s="37">
        <f t="shared" si="14"/>
        <v>9600</v>
      </c>
    </row>
    <row r="49" spans="2:16" s="67" customFormat="1" ht="12.75" x14ac:dyDescent="0.2">
      <c r="B49" s="65" t="s">
        <v>57</v>
      </c>
      <c r="C49" s="66">
        <f t="shared" ref="C49:N49" si="15">SUM(C34:C48)</f>
        <v>28024.666666666664</v>
      </c>
      <c r="D49" s="66">
        <f t="shared" si="15"/>
        <v>28024.666666666664</v>
      </c>
      <c r="E49" s="66">
        <f t="shared" si="15"/>
        <v>28024.666666666664</v>
      </c>
      <c r="F49" s="66">
        <f t="shared" si="15"/>
        <v>28024.666666666664</v>
      </c>
      <c r="G49" s="66">
        <f t="shared" si="15"/>
        <v>28024.666666666664</v>
      </c>
      <c r="H49" s="66">
        <f t="shared" si="15"/>
        <v>28024.666666666664</v>
      </c>
      <c r="I49" s="66">
        <f t="shared" si="15"/>
        <v>28024.666666666664</v>
      </c>
      <c r="J49" s="66">
        <f t="shared" si="15"/>
        <v>28024.666666666664</v>
      </c>
      <c r="K49" s="66">
        <f t="shared" si="15"/>
        <v>28024.666666666664</v>
      </c>
      <c r="L49" s="66">
        <f t="shared" si="15"/>
        <v>28024.666666666664</v>
      </c>
      <c r="M49" s="66">
        <f t="shared" si="15"/>
        <v>28024.666666666664</v>
      </c>
      <c r="N49" s="66">
        <f t="shared" si="15"/>
        <v>28024.666666666664</v>
      </c>
      <c r="O49" s="66"/>
      <c r="P49" s="37"/>
    </row>
    <row r="50" spans="2:16" x14ac:dyDescent="0.25">
      <c r="B50" s="68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7"/>
    </row>
    <row r="51" spans="2:16" s="67" customFormat="1" ht="12.75" x14ac:dyDescent="0.2">
      <c r="B51" s="69" t="s">
        <v>58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37"/>
    </row>
    <row r="52" spans="2:16" x14ac:dyDescent="0.25">
      <c r="B52" s="70" t="s">
        <v>59</v>
      </c>
      <c r="C52" s="36">
        <v>900</v>
      </c>
      <c r="D52" s="36">
        <v>900</v>
      </c>
      <c r="E52" s="36">
        <v>900</v>
      </c>
      <c r="F52" s="36">
        <v>900</v>
      </c>
      <c r="G52" s="36">
        <v>900</v>
      </c>
      <c r="H52" s="36">
        <v>900</v>
      </c>
      <c r="I52" s="36">
        <v>900</v>
      </c>
      <c r="J52" s="36">
        <v>900</v>
      </c>
      <c r="K52" s="36">
        <v>900</v>
      </c>
      <c r="L52" s="36">
        <v>900</v>
      </c>
      <c r="M52" s="36">
        <v>900</v>
      </c>
      <c r="N52" s="36">
        <v>900</v>
      </c>
      <c r="O52" s="36"/>
      <c r="P52" s="37">
        <f t="shared" ref="P52:P64" si="16">SUM(C52:N52)</f>
        <v>10800</v>
      </c>
    </row>
    <row r="53" spans="2:16" x14ac:dyDescent="0.25">
      <c r="B53" s="70" t="s">
        <v>60</v>
      </c>
      <c r="C53" s="36">
        <v>20</v>
      </c>
      <c r="D53" s="36">
        <v>20</v>
      </c>
      <c r="E53" s="36">
        <v>20</v>
      </c>
      <c r="F53" s="36">
        <v>20</v>
      </c>
      <c r="G53" s="36">
        <v>20</v>
      </c>
      <c r="H53" s="36">
        <v>20</v>
      </c>
      <c r="I53" s="36">
        <v>20</v>
      </c>
      <c r="J53" s="36">
        <v>20</v>
      </c>
      <c r="K53" s="36">
        <v>20</v>
      </c>
      <c r="L53" s="36">
        <v>20</v>
      </c>
      <c r="M53" s="36">
        <v>20</v>
      </c>
      <c r="N53" s="36">
        <v>20</v>
      </c>
      <c r="O53" s="36"/>
      <c r="P53" s="37">
        <f t="shared" si="16"/>
        <v>240</v>
      </c>
    </row>
    <row r="54" spans="2:16" x14ac:dyDescent="0.25">
      <c r="B54" s="70" t="s">
        <v>61</v>
      </c>
      <c r="C54" s="36">
        <v>2500</v>
      </c>
      <c r="D54" s="36">
        <v>2500</v>
      </c>
      <c r="E54" s="36">
        <v>2500</v>
      </c>
      <c r="F54" s="36">
        <v>2500</v>
      </c>
      <c r="G54" s="36">
        <v>2500</v>
      </c>
      <c r="H54" s="36">
        <v>2500</v>
      </c>
      <c r="I54" s="36">
        <v>2500</v>
      </c>
      <c r="J54" s="36">
        <v>2500</v>
      </c>
      <c r="K54" s="36">
        <v>2500</v>
      </c>
      <c r="L54" s="36">
        <v>2500</v>
      </c>
      <c r="M54" s="36">
        <v>2500</v>
      </c>
      <c r="N54" s="36">
        <v>2500</v>
      </c>
      <c r="O54" s="36"/>
      <c r="P54" s="37">
        <f t="shared" si="16"/>
        <v>30000</v>
      </c>
    </row>
    <row r="55" spans="2:16" x14ac:dyDescent="0.25">
      <c r="B55" s="70" t="s">
        <v>62</v>
      </c>
      <c r="C55" s="36">
        <v>50</v>
      </c>
      <c r="D55" s="36">
        <v>50</v>
      </c>
      <c r="E55" s="36">
        <v>50</v>
      </c>
      <c r="F55" s="36">
        <v>50</v>
      </c>
      <c r="G55" s="36">
        <v>50</v>
      </c>
      <c r="H55" s="36">
        <v>50</v>
      </c>
      <c r="I55" s="36">
        <v>50</v>
      </c>
      <c r="J55" s="36">
        <v>50</v>
      </c>
      <c r="K55" s="36">
        <v>50</v>
      </c>
      <c r="L55" s="36">
        <v>50</v>
      </c>
      <c r="M55" s="36">
        <v>50</v>
      </c>
      <c r="N55" s="36">
        <v>50</v>
      </c>
      <c r="O55" s="36"/>
      <c r="P55" s="37">
        <f t="shared" si="16"/>
        <v>600</v>
      </c>
    </row>
    <row r="56" spans="2:16" x14ac:dyDescent="0.25">
      <c r="B56" s="70" t="s">
        <v>63</v>
      </c>
      <c r="C56" s="36">
        <v>5990</v>
      </c>
      <c r="D56" s="36">
        <v>5990</v>
      </c>
      <c r="E56" s="36">
        <v>5990</v>
      </c>
      <c r="F56" s="36">
        <v>5990</v>
      </c>
      <c r="G56" s="36">
        <v>5990</v>
      </c>
      <c r="H56" s="36">
        <v>5990</v>
      </c>
      <c r="I56" s="36">
        <v>5990</v>
      </c>
      <c r="J56" s="36">
        <v>5990</v>
      </c>
      <c r="K56" s="36">
        <v>5990</v>
      </c>
      <c r="L56" s="36">
        <v>5990</v>
      </c>
      <c r="M56" s="36">
        <v>5990</v>
      </c>
      <c r="N56" s="36">
        <v>5990</v>
      </c>
      <c r="O56" s="36"/>
      <c r="P56" s="37">
        <f t="shared" si="16"/>
        <v>71880</v>
      </c>
    </row>
    <row r="57" spans="2:16" x14ac:dyDescent="0.25">
      <c r="B57" s="71" t="s">
        <v>64</v>
      </c>
      <c r="C57" s="75">
        <v>8000</v>
      </c>
      <c r="D57" s="75">
        <v>8000</v>
      </c>
      <c r="E57" s="75">
        <v>8000</v>
      </c>
      <c r="F57" s="75">
        <v>8000</v>
      </c>
      <c r="G57" s="75">
        <v>8000</v>
      </c>
      <c r="H57" s="75">
        <v>8000</v>
      </c>
      <c r="I57" s="75">
        <v>8000</v>
      </c>
      <c r="J57" s="75">
        <v>8000</v>
      </c>
      <c r="K57" s="75">
        <v>8000</v>
      </c>
      <c r="L57" s="75">
        <v>8000</v>
      </c>
      <c r="M57" s="75">
        <v>8000</v>
      </c>
      <c r="N57" s="75">
        <v>8000</v>
      </c>
      <c r="O57" s="36"/>
      <c r="P57" s="37">
        <f t="shared" si="16"/>
        <v>96000</v>
      </c>
    </row>
    <row r="58" spans="2:16" x14ac:dyDescent="0.25">
      <c r="B58" s="70" t="s">
        <v>65</v>
      </c>
      <c r="C58" s="36">
        <v>1000</v>
      </c>
      <c r="D58" s="36">
        <v>1000</v>
      </c>
      <c r="E58" s="36">
        <v>1000</v>
      </c>
      <c r="F58" s="36">
        <v>1000</v>
      </c>
      <c r="G58" s="36">
        <v>1000</v>
      </c>
      <c r="H58" s="36">
        <v>1000</v>
      </c>
      <c r="I58" s="36">
        <v>1000</v>
      </c>
      <c r="J58" s="36">
        <v>1000</v>
      </c>
      <c r="K58" s="36">
        <v>1000</v>
      </c>
      <c r="L58" s="36">
        <v>1000</v>
      </c>
      <c r="M58" s="36">
        <v>1000</v>
      </c>
      <c r="N58" s="36">
        <v>1000</v>
      </c>
      <c r="O58" s="36"/>
      <c r="P58" s="37">
        <f t="shared" si="16"/>
        <v>12000</v>
      </c>
    </row>
    <row r="59" spans="2:16" x14ac:dyDescent="0.25">
      <c r="B59" s="70" t="s">
        <v>66</v>
      </c>
      <c r="C59" s="36">
        <v>3198</v>
      </c>
      <c r="D59" s="36">
        <v>3198</v>
      </c>
      <c r="E59" s="36">
        <v>3198</v>
      </c>
      <c r="F59" s="36">
        <v>3198</v>
      </c>
      <c r="G59" s="36">
        <v>3198</v>
      </c>
      <c r="H59" s="36">
        <v>3198</v>
      </c>
      <c r="I59" s="36">
        <v>3198</v>
      </c>
      <c r="J59" s="36">
        <v>3198</v>
      </c>
      <c r="K59" s="36">
        <v>3198</v>
      </c>
      <c r="L59" s="36">
        <v>3198</v>
      </c>
      <c r="M59" s="36">
        <v>3198</v>
      </c>
      <c r="N59" s="36">
        <v>3198</v>
      </c>
      <c r="O59" s="36"/>
      <c r="P59" s="37">
        <f t="shared" si="16"/>
        <v>38376</v>
      </c>
    </row>
    <row r="60" spans="2:16" x14ac:dyDescent="0.25">
      <c r="B60" s="70" t="s">
        <v>67</v>
      </c>
      <c r="C60" s="36">
        <v>10000</v>
      </c>
      <c r="D60" s="36">
        <v>10000</v>
      </c>
      <c r="E60" s="36">
        <v>10000</v>
      </c>
      <c r="F60" s="36">
        <v>10000</v>
      </c>
      <c r="G60" s="36">
        <v>10000</v>
      </c>
      <c r="H60" s="36">
        <v>10000</v>
      </c>
      <c r="I60" s="36">
        <v>10000</v>
      </c>
      <c r="J60" s="36">
        <v>10000</v>
      </c>
      <c r="K60" s="36">
        <v>10000</v>
      </c>
      <c r="L60" s="36">
        <v>10000</v>
      </c>
      <c r="M60" s="36">
        <v>10000</v>
      </c>
      <c r="N60" s="36">
        <v>10000</v>
      </c>
      <c r="O60" s="36"/>
      <c r="P60" s="37">
        <f t="shared" si="16"/>
        <v>120000</v>
      </c>
    </row>
    <row r="61" spans="2:16" x14ac:dyDescent="0.25">
      <c r="B61" s="70" t="s">
        <v>125</v>
      </c>
      <c r="C61" s="36">
        <v>15000</v>
      </c>
      <c r="D61" s="36">
        <v>15000</v>
      </c>
      <c r="E61" s="36">
        <v>15000</v>
      </c>
      <c r="F61" s="36">
        <v>15000</v>
      </c>
      <c r="G61" s="36">
        <v>15000</v>
      </c>
      <c r="H61" s="36">
        <v>15000</v>
      </c>
      <c r="I61" s="36">
        <v>15000</v>
      </c>
      <c r="J61" s="36">
        <v>15000</v>
      </c>
      <c r="K61" s="36">
        <v>15000</v>
      </c>
      <c r="L61" s="36">
        <v>15000</v>
      </c>
      <c r="M61" s="36">
        <v>15000</v>
      </c>
      <c r="N61" s="36">
        <v>15000</v>
      </c>
      <c r="O61" s="36"/>
      <c r="P61" s="37">
        <f t="shared" si="16"/>
        <v>180000</v>
      </c>
    </row>
    <row r="62" spans="2:16" x14ac:dyDescent="0.25">
      <c r="B62" s="70" t="s">
        <v>68</v>
      </c>
      <c r="C62" s="36">
        <v>300</v>
      </c>
      <c r="D62" s="36">
        <v>300</v>
      </c>
      <c r="E62" s="36">
        <v>300</v>
      </c>
      <c r="F62" s="36">
        <v>300</v>
      </c>
      <c r="G62" s="36">
        <v>300</v>
      </c>
      <c r="H62" s="36">
        <v>300</v>
      </c>
      <c r="I62" s="36">
        <v>300</v>
      </c>
      <c r="J62" s="36">
        <v>300</v>
      </c>
      <c r="K62" s="36">
        <v>300</v>
      </c>
      <c r="L62" s="36">
        <v>300</v>
      </c>
      <c r="M62" s="36">
        <v>300</v>
      </c>
      <c r="N62" s="36">
        <v>300</v>
      </c>
      <c r="O62" s="36"/>
      <c r="P62" s="37">
        <f t="shared" si="16"/>
        <v>3600</v>
      </c>
    </row>
    <row r="63" spans="2:16" x14ac:dyDescent="0.25">
      <c r="B63" s="70" t="s">
        <v>69</v>
      </c>
      <c r="C63" s="36">
        <v>70</v>
      </c>
      <c r="D63" s="36">
        <v>70</v>
      </c>
      <c r="E63" s="36">
        <v>70</v>
      </c>
      <c r="F63" s="36">
        <v>70</v>
      </c>
      <c r="G63" s="36">
        <v>70</v>
      </c>
      <c r="H63" s="36">
        <v>70</v>
      </c>
      <c r="I63" s="36">
        <v>70</v>
      </c>
      <c r="J63" s="36">
        <v>70</v>
      </c>
      <c r="K63" s="36">
        <v>70</v>
      </c>
      <c r="L63" s="36">
        <v>70</v>
      </c>
      <c r="M63" s="36">
        <v>70</v>
      </c>
      <c r="N63" s="36">
        <v>70</v>
      </c>
      <c r="O63" s="36"/>
      <c r="P63" s="37">
        <f t="shared" si="16"/>
        <v>840</v>
      </c>
    </row>
    <row r="64" spans="2:16" ht="15" customHeight="1" x14ac:dyDescent="0.25">
      <c r="B64" s="70" t="s">
        <v>70</v>
      </c>
      <c r="C64" s="36">
        <v>1200</v>
      </c>
      <c r="D64" s="36">
        <v>1200</v>
      </c>
      <c r="E64" s="36">
        <v>1200</v>
      </c>
      <c r="F64" s="36">
        <v>1200</v>
      </c>
      <c r="G64" s="36">
        <v>1200</v>
      </c>
      <c r="H64" s="36">
        <v>1200</v>
      </c>
      <c r="I64" s="36">
        <v>1200</v>
      </c>
      <c r="J64" s="36">
        <v>1200</v>
      </c>
      <c r="K64" s="36">
        <v>1200</v>
      </c>
      <c r="L64" s="36">
        <v>1200</v>
      </c>
      <c r="M64" s="36">
        <v>1200</v>
      </c>
      <c r="N64" s="36">
        <v>1200</v>
      </c>
      <c r="O64" s="36"/>
      <c r="P64" s="37">
        <f t="shared" si="16"/>
        <v>14400</v>
      </c>
    </row>
    <row r="65" spans="2:59" hidden="1" x14ac:dyDescent="0.25">
      <c r="B65" s="60" t="s">
        <v>71</v>
      </c>
      <c r="C65" s="72">
        <v>0</v>
      </c>
      <c r="D65" s="36">
        <v>0</v>
      </c>
      <c r="E65" s="36">
        <f>+(D65+C65)/2</f>
        <v>0</v>
      </c>
      <c r="F65" s="36">
        <f>+(E65+D65)/2</f>
        <v>0</v>
      </c>
      <c r="G65" s="36">
        <f>+(F65+E65)/2</f>
        <v>0</v>
      </c>
      <c r="H65" s="36">
        <f>+(G65+F65)/2</f>
        <v>0</v>
      </c>
      <c r="I65" s="36">
        <f>+(H65+G65)/2</f>
        <v>0</v>
      </c>
      <c r="J65" s="36">
        <f>+(H65+I65)/2</f>
        <v>0</v>
      </c>
      <c r="K65" s="36">
        <f>+(J65+I65)/2</f>
        <v>0</v>
      </c>
      <c r="L65" s="36">
        <f>+(K65+J65)/2</f>
        <v>0</v>
      </c>
      <c r="M65" s="36">
        <f>+(L65+K65)/2</f>
        <v>0</v>
      </c>
      <c r="N65" s="36">
        <f>+(M65+L65)/2</f>
        <v>0</v>
      </c>
      <c r="O65" s="36"/>
      <c r="P65" s="37">
        <f t="shared" si="1"/>
        <v>0</v>
      </c>
    </row>
    <row r="66" spans="2:59" s="74" customFormat="1" ht="15.75" x14ac:dyDescent="0.25">
      <c r="B66" s="35" t="s">
        <v>72</v>
      </c>
      <c r="C66" s="73">
        <f>SUM(C52:C65)</f>
        <v>48228</v>
      </c>
      <c r="D66" s="73">
        <f t="shared" ref="D66:N66" si="17">SUM(D52:D65)</f>
        <v>48228</v>
      </c>
      <c r="E66" s="73">
        <f t="shared" si="17"/>
        <v>48228</v>
      </c>
      <c r="F66" s="73">
        <f t="shared" si="17"/>
        <v>48228</v>
      </c>
      <c r="G66" s="73">
        <f t="shared" si="17"/>
        <v>48228</v>
      </c>
      <c r="H66" s="73">
        <f t="shared" si="17"/>
        <v>48228</v>
      </c>
      <c r="I66" s="73">
        <f t="shared" si="17"/>
        <v>48228</v>
      </c>
      <c r="J66" s="73">
        <f t="shared" si="17"/>
        <v>48228</v>
      </c>
      <c r="K66" s="73">
        <f t="shared" si="17"/>
        <v>48228</v>
      </c>
      <c r="L66" s="73">
        <f t="shared" si="17"/>
        <v>48228</v>
      </c>
      <c r="M66" s="73">
        <f t="shared" si="17"/>
        <v>48228</v>
      </c>
      <c r="N66" s="73">
        <f t="shared" si="17"/>
        <v>48228</v>
      </c>
      <c r="O66" s="54"/>
      <c r="P66" s="37"/>
    </row>
    <row r="67" spans="2:59" x14ac:dyDescent="0.25">
      <c r="B67" s="60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7"/>
    </row>
    <row r="68" spans="2:59" x14ac:dyDescent="0.25">
      <c r="B68" s="29" t="s">
        <v>73</v>
      </c>
      <c r="C68" s="54">
        <f>+C66+C49</f>
        <v>76252.666666666657</v>
      </c>
      <c r="D68" s="54">
        <f t="shared" ref="D68:N68" si="18">+D66+D49</f>
        <v>76252.666666666657</v>
      </c>
      <c r="E68" s="54">
        <f t="shared" si="18"/>
        <v>76252.666666666657</v>
      </c>
      <c r="F68" s="54">
        <f t="shared" si="18"/>
        <v>76252.666666666657</v>
      </c>
      <c r="G68" s="54">
        <f t="shared" si="18"/>
        <v>76252.666666666657</v>
      </c>
      <c r="H68" s="54">
        <f t="shared" si="18"/>
        <v>76252.666666666657</v>
      </c>
      <c r="I68" s="54">
        <f t="shared" si="18"/>
        <v>76252.666666666657</v>
      </c>
      <c r="J68" s="54">
        <f t="shared" si="18"/>
        <v>76252.666666666657</v>
      </c>
      <c r="K68" s="54">
        <f t="shared" si="18"/>
        <v>76252.666666666657</v>
      </c>
      <c r="L68" s="54">
        <f t="shared" si="18"/>
        <v>76252.666666666657</v>
      </c>
      <c r="M68" s="54">
        <f t="shared" si="18"/>
        <v>76252.666666666657</v>
      </c>
      <c r="N68" s="54">
        <f t="shared" si="18"/>
        <v>76252.666666666657</v>
      </c>
      <c r="O68" s="54"/>
      <c r="P68" s="37">
        <f t="shared" si="1"/>
        <v>915031.99999999965</v>
      </c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CAE7-D31D-48AD-A72F-B3F2A7EDB3DE}">
  <dimension ref="B3:BG68"/>
  <sheetViews>
    <sheetView topLeftCell="A34" workbookViewId="0">
      <selection activeCell="B62" sqref="B62"/>
    </sheetView>
  </sheetViews>
  <sheetFormatPr defaultRowHeight="15" x14ac:dyDescent="0.25"/>
  <cols>
    <col min="1" max="1" width="2" customWidth="1"/>
    <col min="2" max="2" width="35.85546875" customWidth="1"/>
    <col min="3" max="3" width="12" customWidth="1"/>
    <col min="4" max="14" width="10.7109375" customWidth="1"/>
    <col min="15" max="15" width="2.5703125" customWidth="1"/>
    <col min="16" max="16" width="11.7109375" customWidth="1"/>
    <col min="17" max="17" width="1.7109375" customWidth="1"/>
  </cols>
  <sheetData>
    <row r="3" spans="2:16" x14ac:dyDescent="0.25">
      <c r="I3" s="27"/>
      <c r="P3" s="27"/>
    </row>
    <row r="4" spans="2:16" ht="18.75" x14ac:dyDescent="0.3">
      <c r="B4" s="28" t="s">
        <v>25</v>
      </c>
      <c r="K4" s="28"/>
    </row>
    <row r="6" spans="2:16" ht="18.75" x14ac:dyDescent="0.3">
      <c r="B6" s="28" t="s">
        <v>26</v>
      </c>
    </row>
    <row r="9" spans="2:16" x14ac:dyDescent="0.25">
      <c r="B9" s="29" t="s">
        <v>27</v>
      </c>
    </row>
    <row r="10" spans="2:16" ht="15.75" thickBot="1" x14ac:dyDescent="0.3"/>
    <row r="11" spans="2:16" s="30" customFormat="1" ht="12.75" thickBot="1" x14ac:dyDescent="0.25">
      <c r="C11" s="31">
        <v>44986</v>
      </c>
      <c r="D11" s="31">
        <f>+C11+31</f>
        <v>45017</v>
      </c>
      <c r="E11" s="31">
        <f>+D11+30</f>
        <v>45047</v>
      </c>
      <c r="F11" s="31">
        <f>+E11+31</f>
        <v>45078</v>
      </c>
      <c r="G11" s="31">
        <f>+F11+30</f>
        <v>45108</v>
      </c>
      <c r="H11" s="31">
        <f>+G11+31</f>
        <v>45139</v>
      </c>
      <c r="I11" s="31">
        <f>+H11+31</f>
        <v>45170</v>
      </c>
      <c r="J11" s="31">
        <f>+I11+30</f>
        <v>45200</v>
      </c>
      <c r="K11" s="31">
        <f>+J11+31</f>
        <v>45231</v>
      </c>
      <c r="L11" s="31">
        <f>+K11+30</f>
        <v>45261</v>
      </c>
      <c r="M11" s="31">
        <f>+L11+31</f>
        <v>45292</v>
      </c>
      <c r="N11" s="31">
        <f>+M11+31</f>
        <v>45323</v>
      </c>
      <c r="P11" s="32" t="s">
        <v>28</v>
      </c>
    </row>
    <row r="12" spans="2:16" x14ac:dyDescent="0.25"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</row>
    <row r="13" spans="2:16" x14ac:dyDescent="0.25">
      <c r="B13" s="35" t="s">
        <v>29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/>
      <c r="P13" s="37">
        <f>SUM(C13:N13)</f>
        <v>0</v>
      </c>
    </row>
    <row r="14" spans="2:16" x14ac:dyDescent="0.25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</row>
    <row r="15" spans="2:16" x14ac:dyDescent="0.25">
      <c r="B15" s="35" t="s">
        <v>30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/>
      <c r="P15" s="37">
        <f t="shared" ref="P15:P68" si="0">SUM(C15:N15)</f>
        <v>0</v>
      </c>
    </row>
    <row r="16" spans="2:16" x14ac:dyDescent="0.25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/>
    </row>
    <row r="17" spans="2:31" x14ac:dyDescent="0.25">
      <c r="B17" s="35" t="s">
        <v>31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6"/>
      <c r="P17" s="37">
        <f t="shared" si="0"/>
        <v>0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2:31" x14ac:dyDescent="0.25"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/>
    </row>
    <row r="19" spans="2:31" x14ac:dyDescent="0.25">
      <c r="B19" s="35" t="s">
        <v>32</v>
      </c>
      <c r="C19" s="40">
        <f>+C68</f>
        <v>0</v>
      </c>
      <c r="D19" s="40">
        <f t="shared" ref="D19:I19" si="1">+D68</f>
        <v>0</v>
      </c>
      <c r="E19" s="40">
        <f t="shared" si="1"/>
        <v>0</v>
      </c>
      <c r="F19" s="40">
        <f t="shared" si="1"/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0">
        <f>+J68</f>
        <v>0</v>
      </c>
      <c r="K19" s="40">
        <f t="shared" ref="K19:N19" si="2">+K68</f>
        <v>0</v>
      </c>
      <c r="L19" s="40">
        <f t="shared" si="2"/>
        <v>0</v>
      </c>
      <c r="M19" s="40">
        <f t="shared" si="2"/>
        <v>0</v>
      </c>
      <c r="N19" s="40">
        <f t="shared" si="2"/>
        <v>0</v>
      </c>
      <c r="O19" s="36"/>
      <c r="P19" s="37">
        <f t="shared" si="0"/>
        <v>0</v>
      </c>
    </row>
    <row r="20" spans="2:31" ht="15.75" thickBot="1" x14ac:dyDescent="0.3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</row>
    <row r="21" spans="2:31" x14ac:dyDescent="0.25">
      <c r="B21" s="35" t="s">
        <v>33</v>
      </c>
      <c r="C21" s="41">
        <f>+C13/115*15</f>
        <v>0</v>
      </c>
      <c r="D21" s="42">
        <f t="shared" ref="D21:N21" si="3">+D13/115*15</f>
        <v>0</v>
      </c>
      <c r="E21" s="42">
        <f t="shared" si="3"/>
        <v>0</v>
      </c>
      <c r="F21" s="42">
        <f t="shared" si="3"/>
        <v>0</v>
      </c>
      <c r="G21" s="42">
        <f t="shared" si="3"/>
        <v>0</v>
      </c>
      <c r="H21" s="42">
        <f t="shared" si="3"/>
        <v>0</v>
      </c>
      <c r="I21" s="42">
        <f t="shared" si="3"/>
        <v>0</v>
      </c>
      <c r="J21" s="42">
        <f t="shared" si="3"/>
        <v>0</v>
      </c>
      <c r="K21" s="42">
        <f t="shared" si="3"/>
        <v>0</v>
      </c>
      <c r="L21" s="42">
        <f t="shared" si="3"/>
        <v>0</v>
      </c>
      <c r="M21" s="42">
        <f t="shared" si="3"/>
        <v>0</v>
      </c>
      <c r="N21" s="43">
        <f t="shared" si="3"/>
        <v>0</v>
      </c>
      <c r="O21" s="36"/>
      <c r="P21" s="37">
        <f t="shared" si="0"/>
        <v>0</v>
      </c>
    </row>
    <row r="22" spans="2:31" x14ac:dyDescent="0.25">
      <c r="B22" s="35" t="s">
        <v>34</v>
      </c>
      <c r="C22" s="44">
        <f>+C15/115*15</f>
        <v>0</v>
      </c>
      <c r="D22" s="36">
        <f t="shared" ref="D22:N22" si="4">+D15/115*15</f>
        <v>0</v>
      </c>
      <c r="E22" s="36">
        <f t="shared" si="4"/>
        <v>0</v>
      </c>
      <c r="F22" s="36">
        <f t="shared" si="4"/>
        <v>0</v>
      </c>
      <c r="G22" s="36">
        <f t="shared" si="4"/>
        <v>0</v>
      </c>
      <c r="H22" s="36">
        <f t="shared" si="4"/>
        <v>0</v>
      </c>
      <c r="I22" s="36">
        <f t="shared" si="4"/>
        <v>0</v>
      </c>
      <c r="J22" s="36">
        <f t="shared" si="4"/>
        <v>0</v>
      </c>
      <c r="K22" s="36">
        <f t="shared" si="4"/>
        <v>0</v>
      </c>
      <c r="L22" s="36">
        <f t="shared" si="4"/>
        <v>0</v>
      </c>
      <c r="M22" s="36">
        <f t="shared" si="4"/>
        <v>0</v>
      </c>
      <c r="N22" s="45">
        <f t="shared" si="4"/>
        <v>0</v>
      </c>
      <c r="O22" s="36"/>
      <c r="P22" s="37">
        <f t="shared" si="0"/>
        <v>0</v>
      </c>
    </row>
    <row r="23" spans="2:31" x14ac:dyDescent="0.25">
      <c r="B23" s="35" t="s">
        <v>35</v>
      </c>
      <c r="C23" s="44">
        <f>+C49/115*15</f>
        <v>0</v>
      </c>
      <c r="D23" s="36">
        <f t="shared" ref="D23:N23" si="5">+D49/115*15</f>
        <v>0</v>
      </c>
      <c r="E23" s="36">
        <f t="shared" si="5"/>
        <v>0</v>
      </c>
      <c r="F23" s="36">
        <f t="shared" si="5"/>
        <v>0</v>
      </c>
      <c r="G23" s="36">
        <f t="shared" si="5"/>
        <v>0</v>
      </c>
      <c r="H23" s="36">
        <f t="shared" si="5"/>
        <v>0</v>
      </c>
      <c r="I23" s="36">
        <f t="shared" si="5"/>
        <v>0</v>
      </c>
      <c r="J23" s="36">
        <f t="shared" si="5"/>
        <v>0</v>
      </c>
      <c r="K23" s="36">
        <f t="shared" si="5"/>
        <v>0</v>
      </c>
      <c r="L23" s="36">
        <f t="shared" si="5"/>
        <v>0</v>
      </c>
      <c r="M23" s="36">
        <f t="shared" si="5"/>
        <v>0</v>
      </c>
      <c r="N23" s="45">
        <f t="shared" si="5"/>
        <v>0</v>
      </c>
      <c r="O23" s="36"/>
      <c r="P23" s="37">
        <f t="shared" si="0"/>
        <v>0</v>
      </c>
    </row>
    <row r="24" spans="2:31" ht="15.75" thickBot="1" x14ac:dyDescent="0.3">
      <c r="B24" s="35" t="s">
        <v>36</v>
      </c>
      <c r="C24" s="46">
        <f>+C21-C22-C23</f>
        <v>0</v>
      </c>
      <c r="D24" s="47">
        <f t="shared" ref="D24:I24" si="6">+D21-D22-D23</f>
        <v>0</v>
      </c>
      <c r="E24" s="47">
        <f t="shared" si="6"/>
        <v>0</v>
      </c>
      <c r="F24" s="47">
        <f t="shared" si="6"/>
        <v>0</v>
      </c>
      <c r="G24" s="47">
        <f t="shared" si="6"/>
        <v>0</v>
      </c>
      <c r="H24" s="47">
        <f t="shared" si="6"/>
        <v>0</v>
      </c>
      <c r="I24" s="47">
        <f t="shared" si="6"/>
        <v>0</v>
      </c>
      <c r="J24" s="47">
        <f>+J21-J22-J23</f>
        <v>0</v>
      </c>
      <c r="K24" s="47">
        <f t="shared" ref="K24:N24" si="7">+K21-K22-K23</f>
        <v>0</v>
      </c>
      <c r="L24" s="47">
        <f t="shared" si="7"/>
        <v>0</v>
      </c>
      <c r="M24" s="47">
        <f t="shared" si="7"/>
        <v>0</v>
      </c>
      <c r="N24" s="48">
        <f t="shared" si="7"/>
        <v>0</v>
      </c>
      <c r="O24" s="36"/>
      <c r="P24" s="37">
        <f t="shared" si="0"/>
        <v>0</v>
      </c>
    </row>
    <row r="25" spans="2:31" x14ac:dyDescent="0.2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2:31" x14ac:dyDescent="0.25">
      <c r="B26" s="35" t="s">
        <v>37</v>
      </c>
      <c r="C26" s="36">
        <f t="shared" ref="C26:N26" si="8">+C24+C19</f>
        <v>0</v>
      </c>
      <c r="D26" s="36">
        <f t="shared" si="8"/>
        <v>0</v>
      </c>
      <c r="E26" s="36">
        <f t="shared" si="8"/>
        <v>0</v>
      </c>
      <c r="F26" s="36">
        <f t="shared" si="8"/>
        <v>0</v>
      </c>
      <c r="G26" s="36">
        <f t="shared" si="8"/>
        <v>0</v>
      </c>
      <c r="H26" s="36">
        <f t="shared" si="8"/>
        <v>0</v>
      </c>
      <c r="I26" s="36">
        <f t="shared" si="8"/>
        <v>0</v>
      </c>
      <c r="J26" s="36">
        <f t="shared" si="8"/>
        <v>0</v>
      </c>
      <c r="K26" s="36">
        <f t="shared" si="8"/>
        <v>0</v>
      </c>
      <c r="L26" s="36">
        <f t="shared" si="8"/>
        <v>0</v>
      </c>
      <c r="M26" s="36">
        <f t="shared" si="8"/>
        <v>0</v>
      </c>
      <c r="N26" s="36">
        <f t="shared" si="8"/>
        <v>0</v>
      </c>
      <c r="O26" s="36"/>
      <c r="P26" s="37">
        <f t="shared" si="0"/>
        <v>0</v>
      </c>
    </row>
    <row r="27" spans="2:31" ht="15.75" thickBot="1" x14ac:dyDescent="0.3">
      <c r="B27" s="49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7"/>
    </row>
    <row r="28" spans="2:31" x14ac:dyDescent="0.25">
      <c r="B28" s="35" t="s">
        <v>38</v>
      </c>
      <c r="C28" s="50">
        <f t="shared" ref="C28:N28" si="9">+C17-C26</f>
        <v>0</v>
      </c>
      <c r="D28" s="51">
        <f t="shared" si="9"/>
        <v>0</v>
      </c>
      <c r="E28" s="51">
        <f t="shared" si="9"/>
        <v>0</v>
      </c>
      <c r="F28" s="51">
        <f t="shared" si="9"/>
        <v>0</v>
      </c>
      <c r="G28" s="51">
        <f t="shared" si="9"/>
        <v>0</v>
      </c>
      <c r="H28" s="51">
        <f t="shared" si="9"/>
        <v>0</v>
      </c>
      <c r="I28" s="51">
        <f t="shared" si="9"/>
        <v>0</v>
      </c>
      <c r="J28" s="51">
        <f t="shared" si="9"/>
        <v>0</v>
      </c>
      <c r="K28" s="51">
        <f t="shared" si="9"/>
        <v>0</v>
      </c>
      <c r="L28" s="51">
        <f t="shared" si="9"/>
        <v>0</v>
      </c>
      <c r="M28" s="51">
        <f t="shared" si="9"/>
        <v>0</v>
      </c>
      <c r="N28" s="52">
        <f t="shared" si="9"/>
        <v>0</v>
      </c>
      <c r="O28" s="36"/>
      <c r="P28" s="37">
        <f t="shared" si="0"/>
        <v>0</v>
      </c>
    </row>
    <row r="29" spans="2:31" x14ac:dyDescent="0.25">
      <c r="B29" s="35" t="s">
        <v>39</v>
      </c>
      <c r="C29" s="53">
        <v>0</v>
      </c>
      <c r="D29" s="54">
        <f t="shared" ref="D29:N29" si="10">+C30</f>
        <v>0</v>
      </c>
      <c r="E29" s="54">
        <f t="shared" si="10"/>
        <v>0</v>
      </c>
      <c r="F29" s="54">
        <f t="shared" si="10"/>
        <v>0</v>
      </c>
      <c r="G29" s="54">
        <f t="shared" si="10"/>
        <v>0</v>
      </c>
      <c r="H29" s="54">
        <f t="shared" si="10"/>
        <v>0</v>
      </c>
      <c r="I29" s="54">
        <f t="shared" si="10"/>
        <v>0</v>
      </c>
      <c r="J29" s="54">
        <f t="shared" si="10"/>
        <v>0</v>
      </c>
      <c r="K29" s="54">
        <f t="shared" si="10"/>
        <v>0</v>
      </c>
      <c r="L29" s="54">
        <f t="shared" si="10"/>
        <v>0</v>
      </c>
      <c r="M29" s="54">
        <f t="shared" si="10"/>
        <v>0</v>
      </c>
      <c r="N29" s="55">
        <f t="shared" si="10"/>
        <v>0</v>
      </c>
      <c r="O29" s="36"/>
      <c r="P29" s="37">
        <f t="shared" si="0"/>
        <v>0</v>
      </c>
    </row>
    <row r="30" spans="2:31" ht="15.75" thickBot="1" x14ac:dyDescent="0.3">
      <c r="B30" s="35" t="s">
        <v>40</v>
      </c>
      <c r="C30" s="56">
        <f>SUM(C28:C29)</f>
        <v>0</v>
      </c>
      <c r="D30" s="57">
        <f t="shared" ref="D30:N30" si="11">SUM(D28:D29)</f>
        <v>0</v>
      </c>
      <c r="E30" s="57">
        <f t="shared" si="11"/>
        <v>0</v>
      </c>
      <c r="F30" s="57">
        <f t="shared" si="11"/>
        <v>0</v>
      </c>
      <c r="G30" s="58">
        <f t="shared" si="11"/>
        <v>0</v>
      </c>
      <c r="H30" s="57">
        <f t="shared" si="11"/>
        <v>0</v>
      </c>
      <c r="I30" s="57">
        <f t="shared" si="11"/>
        <v>0</v>
      </c>
      <c r="J30" s="57">
        <f t="shared" si="11"/>
        <v>0</v>
      </c>
      <c r="K30" s="57">
        <f t="shared" si="11"/>
        <v>0</v>
      </c>
      <c r="L30" s="57">
        <f t="shared" si="11"/>
        <v>0</v>
      </c>
      <c r="M30" s="57">
        <f t="shared" si="11"/>
        <v>0</v>
      </c>
      <c r="N30" s="59">
        <f t="shared" si="11"/>
        <v>0</v>
      </c>
      <c r="O30" s="36"/>
      <c r="P30" s="37">
        <f t="shared" si="0"/>
        <v>0</v>
      </c>
    </row>
    <row r="31" spans="2:31" x14ac:dyDescent="0.25">
      <c r="B31" s="60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7"/>
    </row>
    <row r="32" spans="2:31" x14ac:dyDescent="0.25">
      <c r="B32" s="60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  <row r="33" spans="2:16" s="64" customFormat="1" x14ac:dyDescent="0.2">
      <c r="B33" s="61" t="s">
        <v>41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/>
      <c r="P33" s="37"/>
    </row>
    <row r="34" spans="2:16" ht="13.5" customHeight="1" x14ac:dyDescent="0.25">
      <c r="B34" s="60" t="s">
        <v>42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/>
      <c r="P34" s="37">
        <f t="shared" ref="P34:P48" si="12">SUM(C34:N34)</f>
        <v>0</v>
      </c>
    </row>
    <row r="35" spans="2:16" x14ac:dyDescent="0.25">
      <c r="B35" s="60" t="s">
        <v>43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/>
      <c r="P35" s="37">
        <f t="shared" si="12"/>
        <v>0</v>
      </c>
    </row>
    <row r="36" spans="2:16" x14ac:dyDescent="0.25">
      <c r="B36" s="60" t="s">
        <v>44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/>
      <c r="P36" s="37">
        <f t="shared" si="12"/>
        <v>0</v>
      </c>
    </row>
    <row r="37" spans="2:16" x14ac:dyDescent="0.25">
      <c r="B37" s="60" t="s">
        <v>45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/>
      <c r="P37" s="37">
        <f t="shared" si="12"/>
        <v>0</v>
      </c>
    </row>
    <row r="38" spans="2:16" x14ac:dyDescent="0.25">
      <c r="B38" s="60" t="s">
        <v>46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/>
      <c r="P38" s="37">
        <f t="shared" si="12"/>
        <v>0</v>
      </c>
    </row>
    <row r="39" spans="2:16" x14ac:dyDescent="0.25">
      <c r="B39" s="60" t="s">
        <v>47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/>
      <c r="P39" s="37">
        <f t="shared" si="12"/>
        <v>0</v>
      </c>
    </row>
    <row r="40" spans="2:16" x14ac:dyDescent="0.25">
      <c r="B40" s="60" t="s">
        <v>48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/>
      <c r="P40" s="37">
        <f t="shared" si="12"/>
        <v>0</v>
      </c>
    </row>
    <row r="41" spans="2:16" ht="12.75" customHeight="1" x14ac:dyDescent="0.25">
      <c r="B41" s="60" t="s">
        <v>49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/>
      <c r="P41" s="37">
        <f t="shared" si="12"/>
        <v>0</v>
      </c>
    </row>
    <row r="42" spans="2:16" x14ac:dyDescent="0.25">
      <c r="B42" s="60" t="s">
        <v>50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/>
      <c r="P42" s="37">
        <f t="shared" si="12"/>
        <v>0</v>
      </c>
    </row>
    <row r="43" spans="2:16" x14ac:dyDescent="0.25">
      <c r="B43" s="60" t="s">
        <v>51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/>
      <c r="P43" s="37">
        <f t="shared" si="12"/>
        <v>0</v>
      </c>
    </row>
    <row r="44" spans="2:16" x14ac:dyDescent="0.25">
      <c r="B44" s="60" t="s">
        <v>52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/>
      <c r="P44" s="37">
        <f t="shared" si="12"/>
        <v>0</v>
      </c>
    </row>
    <row r="45" spans="2:16" x14ac:dyDescent="0.25">
      <c r="B45" s="60" t="s">
        <v>53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/>
      <c r="P45" s="37">
        <f t="shared" si="12"/>
        <v>0</v>
      </c>
    </row>
    <row r="46" spans="2:16" x14ac:dyDescent="0.25">
      <c r="B46" s="60" t="s">
        <v>54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/>
      <c r="P46" s="37">
        <f t="shared" si="12"/>
        <v>0</v>
      </c>
    </row>
    <row r="47" spans="2:16" x14ac:dyDescent="0.25">
      <c r="B47" s="60" t="s">
        <v>55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/>
      <c r="P47" s="37">
        <f t="shared" si="12"/>
        <v>0</v>
      </c>
    </row>
    <row r="48" spans="2:16" x14ac:dyDescent="0.25">
      <c r="B48" s="60" t="s">
        <v>56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/>
      <c r="P48" s="37">
        <f t="shared" si="12"/>
        <v>0</v>
      </c>
    </row>
    <row r="49" spans="2:16" s="67" customFormat="1" ht="12.75" x14ac:dyDescent="0.2">
      <c r="B49" s="65" t="s">
        <v>57</v>
      </c>
      <c r="C49" s="66">
        <f t="shared" ref="C49:N49" si="13">SUM(C34:C48)</f>
        <v>0</v>
      </c>
      <c r="D49" s="66">
        <f t="shared" si="13"/>
        <v>0</v>
      </c>
      <c r="E49" s="66">
        <f t="shared" si="13"/>
        <v>0</v>
      </c>
      <c r="F49" s="66">
        <f t="shared" si="13"/>
        <v>0</v>
      </c>
      <c r="G49" s="66">
        <f t="shared" si="13"/>
        <v>0</v>
      </c>
      <c r="H49" s="66">
        <f t="shared" si="13"/>
        <v>0</v>
      </c>
      <c r="I49" s="66">
        <f t="shared" si="13"/>
        <v>0</v>
      </c>
      <c r="J49" s="66">
        <f t="shared" si="13"/>
        <v>0</v>
      </c>
      <c r="K49" s="66">
        <f t="shared" si="13"/>
        <v>0</v>
      </c>
      <c r="L49" s="66">
        <f t="shared" si="13"/>
        <v>0</v>
      </c>
      <c r="M49" s="66">
        <f t="shared" si="13"/>
        <v>0</v>
      </c>
      <c r="N49" s="66">
        <f t="shared" si="13"/>
        <v>0</v>
      </c>
      <c r="O49" s="66"/>
      <c r="P49" s="37"/>
    </row>
    <row r="50" spans="2:16" x14ac:dyDescent="0.25">
      <c r="B50" s="68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7"/>
    </row>
    <row r="51" spans="2:16" s="67" customFormat="1" ht="12.75" x14ac:dyDescent="0.2">
      <c r="B51" s="69" t="s">
        <v>58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37"/>
    </row>
    <row r="52" spans="2:16" x14ac:dyDescent="0.25">
      <c r="B52" s="70" t="s">
        <v>59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/>
      <c r="P52" s="37">
        <f t="shared" ref="P52:P64" si="14">SUM(C52:N52)</f>
        <v>0</v>
      </c>
    </row>
    <row r="53" spans="2:16" x14ac:dyDescent="0.25">
      <c r="B53" s="70" t="s">
        <v>60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/>
      <c r="P53" s="37">
        <f t="shared" si="14"/>
        <v>0</v>
      </c>
    </row>
    <row r="54" spans="2:16" x14ac:dyDescent="0.25">
      <c r="B54" s="70" t="s">
        <v>61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/>
      <c r="P54" s="37">
        <f t="shared" si="14"/>
        <v>0</v>
      </c>
    </row>
    <row r="55" spans="2:16" x14ac:dyDescent="0.25">
      <c r="B55" s="70" t="s">
        <v>62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/>
      <c r="P55" s="37">
        <f t="shared" si="14"/>
        <v>0</v>
      </c>
    </row>
    <row r="56" spans="2:16" x14ac:dyDescent="0.25">
      <c r="B56" s="70" t="s">
        <v>63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/>
      <c r="P56" s="37">
        <f t="shared" si="14"/>
        <v>0</v>
      </c>
    </row>
    <row r="57" spans="2:16" x14ac:dyDescent="0.25">
      <c r="B57" s="71" t="s">
        <v>64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/>
      <c r="P57" s="37">
        <f t="shared" si="14"/>
        <v>0</v>
      </c>
    </row>
    <row r="58" spans="2:16" x14ac:dyDescent="0.25">
      <c r="B58" s="70" t="s">
        <v>65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/>
      <c r="P58" s="37">
        <f t="shared" si="14"/>
        <v>0</v>
      </c>
    </row>
    <row r="59" spans="2:16" x14ac:dyDescent="0.25">
      <c r="B59" s="70" t="s">
        <v>66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/>
      <c r="P59" s="37">
        <f t="shared" si="14"/>
        <v>0</v>
      </c>
    </row>
    <row r="60" spans="2:16" x14ac:dyDescent="0.25">
      <c r="B60" s="70" t="s">
        <v>67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/>
      <c r="P60" s="37">
        <f t="shared" si="14"/>
        <v>0</v>
      </c>
    </row>
    <row r="61" spans="2:16" x14ac:dyDescent="0.25">
      <c r="B61" s="70" t="s">
        <v>125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/>
      <c r="P61" s="37">
        <f t="shared" si="14"/>
        <v>0</v>
      </c>
    </row>
    <row r="62" spans="2:16" x14ac:dyDescent="0.25">
      <c r="B62" s="70" t="s">
        <v>68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/>
      <c r="P62" s="37">
        <f t="shared" si="14"/>
        <v>0</v>
      </c>
    </row>
    <row r="63" spans="2:16" x14ac:dyDescent="0.25">
      <c r="B63" s="70" t="s">
        <v>69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/>
      <c r="P63" s="37">
        <f t="shared" si="14"/>
        <v>0</v>
      </c>
    </row>
    <row r="64" spans="2:16" ht="15" customHeight="1" x14ac:dyDescent="0.25">
      <c r="B64" s="70" t="s">
        <v>70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/>
      <c r="P64" s="37">
        <f t="shared" si="14"/>
        <v>0</v>
      </c>
    </row>
    <row r="65" spans="2:59" hidden="1" x14ac:dyDescent="0.25">
      <c r="B65" s="60" t="s">
        <v>71</v>
      </c>
      <c r="C65" s="72">
        <v>0</v>
      </c>
      <c r="D65" s="36">
        <v>0</v>
      </c>
      <c r="E65" s="36">
        <f>+(D65+C65)/2</f>
        <v>0</v>
      </c>
      <c r="F65" s="36">
        <f>+(E65+D65)/2</f>
        <v>0</v>
      </c>
      <c r="G65" s="36">
        <f>+(F65+E65)/2</f>
        <v>0</v>
      </c>
      <c r="H65" s="36">
        <f>+(G65+F65)/2</f>
        <v>0</v>
      </c>
      <c r="I65" s="36">
        <f>+(H65+G65)/2</f>
        <v>0</v>
      </c>
      <c r="J65" s="36">
        <f>+(H65+I65)/2</f>
        <v>0</v>
      </c>
      <c r="K65" s="36">
        <f>+(J65+I65)/2</f>
        <v>0</v>
      </c>
      <c r="L65" s="36">
        <f>+(K65+J65)/2</f>
        <v>0</v>
      </c>
      <c r="M65" s="36">
        <f>+(L65+K65)/2</f>
        <v>0</v>
      </c>
      <c r="N65" s="36">
        <f>+(M65+L65)/2</f>
        <v>0</v>
      </c>
      <c r="O65" s="36"/>
      <c r="P65" s="37">
        <f t="shared" si="0"/>
        <v>0</v>
      </c>
    </row>
    <row r="66" spans="2:59" s="74" customFormat="1" ht="15.75" x14ac:dyDescent="0.25">
      <c r="B66" s="35" t="s">
        <v>72</v>
      </c>
      <c r="C66" s="73">
        <f>SUM(C52:C65)</f>
        <v>0</v>
      </c>
      <c r="D66" s="73">
        <f t="shared" ref="D66:N66" si="15">SUM(D52:D65)</f>
        <v>0</v>
      </c>
      <c r="E66" s="73">
        <f t="shared" si="15"/>
        <v>0</v>
      </c>
      <c r="F66" s="73">
        <f t="shared" si="15"/>
        <v>0</v>
      </c>
      <c r="G66" s="73">
        <f t="shared" si="15"/>
        <v>0</v>
      </c>
      <c r="H66" s="73">
        <f t="shared" si="15"/>
        <v>0</v>
      </c>
      <c r="I66" s="73">
        <f t="shared" si="15"/>
        <v>0</v>
      </c>
      <c r="J66" s="73">
        <f t="shared" si="15"/>
        <v>0</v>
      </c>
      <c r="K66" s="73">
        <f t="shared" si="15"/>
        <v>0</v>
      </c>
      <c r="L66" s="73">
        <f t="shared" si="15"/>
        <v>0</v>
      </c>
      <c r="M66" s="73">
        <f t="shared" si="15"/>
        <v>0</v>
      </c>
      <c r="N66" s="73">
        <f t="shared" si="15"/>
        <v>0</v>
      </c>
      <c r="O66" s="54"/>
      <c r="P66" s="37"/>
    </row>
    <row r="67" spans="2:59" x14ac:dyDescent="0.25">
      <c r="B67" s="60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7"/>
    </row>
    <row r="68" spans="2:59" x14ac:dyDescent="0.25">
      <c r="B68" s="29" t="s">
        <v>73</v>
      </c>
      <c r="C68" s="54">
        <f t="shared" ref="C68:N68" si="16">+C66+C49</f>
        <v>0</v>
      </c>
      <c r="D68" s="54">
        <f t="shared" si="16"/>
        <v>0</v>
      </c>
      <c r="E68" s="54">
        <f t="shared" si="16"/>
        <v>0</v>
      </c>
      <c r="F68" s="54">
        <f t="shared" si="16"/>
        <v>0</v>
      </c>
      <c r="G68" s="54">
        <f t="shared" si="16"/>
        <v>0</v>
      </c>
      <c r="H68" s="54">
        <f t="shared" si="16"/>
        <v>0</v>
      </c>
      <c r="I68" s="54">
        <f t="shared" si="16"/>
        <v>0</v>
      </c>
      <c r="J68" s="54">
        <f t="shared" si="16"/>
        <v>0</v>
      </c>
      <c r="K68" s="54">
        <f t="shared" si="16"/>
        <v>0</v>
      </c>
      <c r="L68" s="54">
        <f t="shared" si="16"/>
        <v>0</v>
      </c>
      <c r="M68" s="54">
        <f t="shared" si="16"/>
        <v>0</v>
      </c>
      <c r="N68" s="54">
        <f t="shared" si="16"/>
        <v>0</v>
      </c>
      <c r="O68" s="54"/>
      <c r="P68" s="37">
        <f t="shared" si="0"/>
        <v>0</v>
      </c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Breakeven</vt:lpstr>
      <vt:lpstr>Daily running costs</vt:lpstr>
      <vt:lpstr>Marketing costs</vt:lpstr>
      <vt:lpstr>Casflow without vat - sample</vt:lpstr>
      <vt:lpstr>Casflow without vat - blank</vt:lpstr>
      <vt:lpstr>Cashflow sample with VAT</vt:lpstr>
      <vt:lpstr>Cashflow with VAT - 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Office3</dc:creator>
  <cp:lastModifiedBy>Heinrich Grove</cp:lastModifiedBy>
  <cp:lastPrinted>2023-06-12T12:39:09Z</cp:lastPrinted>
  <dcterms:created xsi:type="dcterms:W3CDTF">2022-08-04T13:45:54Z</dcterms:created>
  <dcterms:modified xsi:type="dcterms:W3CDTF">2025-03-14T08:37:08Z</dcterms:modified>
</cp:coreProperties>
</file>